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EPA\Enforcement\Enforcement Record\FY2020 Report\"/>
    </mc:Choice>
  </mc:AlternateContent>
  <bookViews>
    <workbookView xWindow="0" yWindow="0" windowWidth="19200" windowHeight="6180"/>
  </bookViews>
  <sheets>
    <sheet name="Civil" sheetId="1" r:id="rId1"/>
    <sheet name="Civil Penalties &amp; Injunctive" sheetId="3" r:id="rId2"/>
    <sheet name="Criminal" sheetId="2" r:id="rId3"/>
    <sheet name="Criminal Fines &amp; Restitutions" sheetId="6" r:id="rId4"/>
    <sheet name="Inspections" sheetId="5" r:id="rId5"/>
    <sheet name="Superfund" sheetId="4" r:id="rId6"/>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3" l="1"/>
  <c r="F24" i="3"/>
  <c r="D4" i="6"/>
  <c r="D5" i="6"/>
  <c r="D6" i="6"/>
  <c r="D7" i="6"/>
  <c r="D8" i="6"/>
  <c r="G8" i="6"/>
  <c r="D9" i="6"/>
  <c r="G9" i="6"/>
  <c r="D10" i="6"/>
  <c r="G10" i="6"/>
  <c r="D11" i="6"/>
  <c r="G11" i="6"/>
  <c r="D12" i="6"/>
  <c r="G12" i="6"/>
  <c r="D13" i="6"/>
  <c r="G13" i="6"/>
  <c r="D14" i="6"/>
  <c r="G14" i="6"/>
  <c r="D15" i="6"/>
  <c r="G15" i="6"/>
  <c r="D16" i="6"/>
  <c r="G16" i="6"/>
  <c r="D17" i="6"/>
  <c r="E17" i="6"/>
  <c r="G17" i="6"/>
  <c r="H17" i="6"/>
  <c r="D18" i="6"/>
  <c r="G18" i="6"/>
  <c r="D19" i="6"/>
  <c r="G19" i="6"/>
  <c r="H19" i="6"/>
  <c r="D20" i="6"/>
  <c r="G20" i="6"/>
  <c r="D21" i="6"/>
  <c r="E21" i="6"/>
  <c r="G21" i="6"/>
  <c r="D22" i="6"/>
  <c r="G22" i="6"/>
  <c r="D23" i="6"/>
  <c r="G23" i="6"/>
  <c r="D24" i="6"/>
  <c r="G24" i="6"/>
  <c r="F24" i="4"/>
  <c r="G24" i="4"/>
  <c r="F23" i="4"/>
  <c r="G23" i="4"/>
  <c r="F22" i="4"/>
  <c r="G22" i="4"/>
  <c r="F21" i="4"/>
  <c r="G21" i="4"/>
  <c r="F20" i="4"/>
  <c r="G20" i="4"/>
  <c r="F19" i="4"/>
  <c r="G19" i="4"/>
  <c r="F18" i="4"/>
  <c r="G18" i="4"/>
  <c r="F17" i="4"/>
  <c r="G17" i="4"/>
  <c r="F16" i="4"/>
  <c r="G16" i="4"/>
  <c r="F15" i="4"/>
  <c r="G15" i="4"/>
  <c r="F14" i="4"/>
  <c r="G14" i="4"/>
  <c r="F13" i="4"/>
  <c r="G13" i="4"/>
  <c r="F12" i="4"/>
  <c r="G12" i="4"/>
  <c r="F11" i="4"/>
  <c r="G11" i="4"/>
  <c r="F10" i="4"/>
  <c r="G10" i="4"/>
  <c r="F9" i="4"/>
  <c r="G9" i="4"/>
  <c r="F8" i="4"/>
  <c r="G8" i="4"/>
  <c r="F7" i="4"/>
  <c r="G7" i="4"/>
  <c r="F6" i="4"/>
  <c r="G6" i="4"/>
  <c r="F5" i="4"/>
  <c r="G5" i="4"/>
  <c r="F4" i="4"/>
  <c r="G4" i="4"/>
</calcChain>
</file>

<file path=xl/sharedStrings.xml><?xml version="1.0" encoding="utf-8"?>
<sst xmlns="http://schemas.openxmlformats.org/spreadsheetml/2006/main" count="114" uniqueCount="77">
  <si>
    <t>Case Conclusions</t>
  </si>
  <si>
    <t>Case Referrals</t>
  </si>
  <si>
    <t>Fiscal Year</t>
  </si>
  <si>
    <t>Polluters Charged</t>
  </si>
  <si>
    <t>Cases Opened</t>
  </si>
  <si>
    <t>BP/Transocean:  $1 billion</t>
  </si>
  <si>
    <t>BP (CWA) $5.5 billion</t>
  </si>
  <si>
    <t>Fiat (CAA) $305 million</t>
  </si>
  <si>
    <t>Site Study &amp; Clean Up</t>
  </si>
  <si>
    <t>Oversight</t>
  </si>
  <si>
    <t>Cost Recovery</t>
  </si>
  <si>
    <t>Fiscal year</t>
  </si>
  <si>
    <t>Inflation</t>
  </si>
  <si>
    <t>Total</t>
  </si>
  <si>
    <t>Superfund (million dollars)</t>
  </si>
  <si>
    <t>Federal Inspections and Evaluations</t>
  </si>
  <si>
    <t>1. This doesn't account for state inspections.</t>
  </si>
  <si>
    <t>Adminstrative</t>
  </si>
  <si>
    <t>Judicial</t>
  </si>
  <si>
    <t>Civil Penalties (millions of dollars)</t>
  </si>
  <si>
    <t>2. Values for 2009-2019 came from the graph in the 2019 Enforcement Report.</t>
  </si>
  <si>
    <t>3. Values for 2004-2008 came from the graph in the 2008 Enforcement Report.</t>
  </si>
  <si>
    <t>4. Values for 2000-2003 came from the graph in the 2003 Enforcement Report.</t>
  </si>
  <si>
    <t>FY 2003</t>
  </si>
  <si>
    <t>Source</t>
  </si>
  <si>
    <t>FY 2008</t>
  </si>
  <si>
    <t>FY 2019</t>
  </si>
  <si>
    <t>VW (CAA) $1.45 billion</t>
  </si>
  <si>
    <t>FY 2018</t>
  </si>
  <si>
    <t>FY 2016</t>
  </si>
  <si>
    <t>FY 2017</t>
  </si>
  <si>
    <t>FY 2015</t>
  </si>
  <si>
    <t>FY 2014</t>
  </si>
  <si>
    <t>FY 2013</t>
  </si>
  <si>
    <t>FY 2012</t>
  </si>
  <si>
    <t>FY 2011</t>
  </si>
  <si>
    <t>FY 2010</t>
  </si>
  <si>
    <t>FY 2009</t>
  </si>
  <si>
    <t>Big Case</t>
  </si>
  <si>
    <t>FY 2020</t>
  </si>
  <si>
    <t>Injunctive Relief (millions of dollars)</t>
  </si>
  <si>
    <t>Notes</t>
  </si>
  <si>
    <t>Total (adjusted to 2020 dollars)</t>
  </si>
  <si>
    <t>Fines and Restitutions (million dollars)</t>
  </si>
  <si>
    <t>Court Ordered Environmental Projects (million dollars)</t>
  </si>
  <si>
    <t>Penalty, with large case penalty removed (adjusted to 2020 dollars)</t>
  </si>
  <si>
    <t>Large Case Penalty</t>
  </si>
  <si>
    <t>Fines and resitutions, with large case removed (adjusted to 2020 dollars)</t>
  </si>
  <si>
    <t>Court Ordered Environmental Projects, with large case removed (adjusted to 2020 dollars)</t>
  </si>
  <si>
    <t>$2.8 billion criminal fine paid by Volkswagen</t>
  </si>
  <si>
    <t>BP/Transocean: $2.75 billion in court ordered environmental projects and $1.3 billion in fines and restitutions</t>
  </si>
  <si>
    <t>$3.4 billion in court ordered environmental projects for Duke Energy</t>
  </si>
  <si>
    <t>-</t>
  </si>
  <si>
    <t>4. EPA doesn't appear to track the value of court ordered environmental projects prior to 2004, which is why the cells are left blank for years 2000 through 2003</t>
  </si>
  <si>
    <t>5. For the value of fines and restitutions and court ordered environmental projects with the large case values removed, the amounts removed belonged to cases involving BP, Duke, and Volkswagen. In all instances, the fines and restitutions and court ordered environmental projects removed were larger than $2.5 billion in cost.</t>
  </si>
  <si>
    <t>Civil Enforcement Actions</t>
  </si>
  <si>
    <t>Civil Penalties and Injunctive Relief</t>
  </si>
  <si>
    <t>1. The chart above shows the federal fiscal year and the number of civil enforcement actions referred by EPA to the U.S. Justice Department, and the number of cases concluded.</t>
  </si>
  <si>
    <t>3. Inflation factor: U.S. Department of Labor Consumer Price Index for All Urban Consumers</t>
  </si>
  <si>
    <t>4. For the value of penalties with the large case penalties removed, the penalties removed belonged to cases involving BP or auto industries. In most instances, the penalties removed were at least $1 billion in cost. The exception here is the Fiat Chrysler case in FY 2019, which still resulted in a large penalty of $305 million.</t>
  </si>
  <si>
    <t>2. Penalty and injunctive relief values were taken from the "Numbers at a Glance" section of each fiscal year's annual enforcement report.</t>
  </si>
  <si>
    <t>Criminal Enforcement Actions</t>
  </si>
  <si>
    <t>1. The chart above shows the federal fiscal year, the number of polluters charged, and the number of criminal cases opened.</t>
  </si>
  <si>
    <t>Criminal Penalties and Injunctive Relief</t>
  </si>
  <si>
    <t>EPA Inspections of Polluters</t>
  </si>
  <si>
    <t>Superfund Cleanups</t>
  </si>
  <si>
    <t>5. In 2009 and 2003-2000, amounts billed for Oversight were not reported as part of the end-of-year results.</t>
  </si>
  <si>
    <t>2. Case conclusions and case referrals were taken from the "Numbers at a Glance" section of each fiscal year's annual enforcement report.</t>
  </si>
  <si>
    <t>1. Including "State/Local Judicial Penalties Assessed from Joint Federal-State/Local Enforcement Actions" in the total for civil penalties. These are state shares of penalties in federal judicial actions brought by EPA and the Dept. of Justice.</t>
  </si>
  <si>
    <t>2. Polluters charged and cases opened were taken from the "Numbers at a Glance" section of each fiscal year's annual enforcement report.</t>
  </si>
  <si>
    <t>1. The values for 2009-2019 came from the 2019 Enforcement Report. The report states that all values reported were adjusted to 2019 levels based on the U.S. Department of Labor Consumer Price Index for All Urban Consumers.</t>
  </si>
  <si>
    <t>2. The values for 2004-2008 came from the 2008 Enforcement Report. The report states that all values reported were adjusted to 2008 levels based on the U.S. Department of Labor Consumer Price Index for All Urban Consumers.</t>
  </si>
  <si>
    <t>3. The values for 2000-2003 came from the 2003 Enforcement Report. The report doesn't indicate past year values have been changed, so an inflation ratio will be given for each year.</t>
  </si>
  <si>
    <t>2. The values for 2009-2019 came from the 2019 Enforcement Report. The report states that all values reported were adjusted to 2019 levels based on the U.S. Department of Labor Consumer Price Index for All Urban Consumers.</t>
  </si>
  <si>
    <t>3. The values for 2004-2008 came from the 2008 Enforcement Report. The report states that all values reported were adjusted to 2008 levels based on the U.S. Department of Labor Consumer Price Index for All Urban Consumers.</t>
  </si>
  <si>
    <t>4. The values for 2000-2003 came from the 2003 Enforcement Report. The report doesn't indicate past year values have been changed, so an inflation ratio will be given for each year.</t>
  </si>
  <si>
    <t>1. Site Study &amp; Clean Up represents the amount that private parties have committed to spend for cleanup costs, Cost Recovery is the amount paid by responsible parties to reimburse EPA's past costs from cleanup work at Superfund sites, and Oversight is the amount parties were billed for oversight costs at Superfund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</si>
</sst>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s>
  <fills count="6">
    <fill>
      <patternFill patternType="none"/>
    </fill>
    <fill>
      <patternFill patternType="gray125"/>
    </fill>
    <fill>
      <patternFill patternType="solid">
        <fgColor rgb="FF3188B5"/>
        <bgColor indexed="64"/>
      </patternFill>
    </fill>
    <fill>
      <patternFill patternType="solid">
        <fgColor rgb="FFDAEEF3"/>
        <bgColor indexed="64"/>
      </patternFill>
    </fill>
    <fill>
      <patternFill patternType="solid">
        <fgColor rgb="FF92D05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003D7A"/>
      </bottom>
      <diagonal/>
    </border>
    <border>
      <left/>
      <right/>
      <top style="thin">
        <color rgb="FF003D7A"/>
      </top>
      <bottom style="medium">
        <color rgb="FF003D7A"/>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2" fillId="0" borderId="0" xfId="0" applyFont="1"/>
    <xf numFmtId="0" fontId="0" fillId="0" borderId="0" xfId="0" applyFill="1"/>
    <xf numFmtId="164" fontId="0" fillId="0" borderId="0" xfId="0" applyNumberFormat="1"/>
    <xf numFmtId="2" fontId="0" fillId="0" borderId="0" xfId="0" applyNumberFormat="1" applyBorder="1" applyAlignment="1">
      <alignment horizontal="center"/>
    </xf>
    <xf numFmtId="0" fontId="2" fillId="0" borderId="0" xfId="0" applyFont="1" applyFill="1" applyBorder="1" applyAlignment="1">
      <alignment horizontal="center"/>
    </xf>
    <xf numFmtId="0" fontId="0" fillId="0" borderId="1" xfId="0" applyBorder="1"/>
    <xf numFmtId="0" fontId="0" fillId="0" borderId="0" xfId="0" applyFill="1" applyAlignment="1"/>
    <xf numFmtId="0" fontId="0" fillId="0" borderId="1" xfId="0" applyFont="1" applyBorder="1"/>
    <xf numFmtId="0" fontId="0" fillId="3" borderId="1" xfId="0" applyFill="1" applyBorder="1"/>
    <xf numFmtId="0" fontId="0" fillId="0" borderId="8" xfId="0" applyBorder="1"/>
    <xf numFmtId="0" fontId="0" fillId="0" borderId="7" xfId="0" applyBorder="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0" fontId="3" fillId="2" borderId="9" xfId="0" applyFont="1" applyFill="1" applyBorder="1"/>
    <xf numFmtId="0" fontId="0" fillId="0" borderId="2" xfId="0" applyBorder="1"/>
    <xf numFmtId="0" fontId="0" fillId="3" borderId="8" xfId="0" applyFill="1" applyBorder="1"/>
    <xf numFmtId="164" fontId="0" fillId="0" borderId="1" xfId="1" applyNumberFormat="1" applyFont="1" applyBorder="1"/>
    <xf numFmtId="164" fontId="0" fillId="3" borderId="1" xfId="1" applyNumberFormat="1" applyFont="1" applyFill="1" applyBorder="1"/>
    <xf numFmtId="0" fontId="0"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164" fontId="0" fillId="0" borderId="1" xfId="1" applyNumberFormat="1" applyFont="1" applyBorder="1" applyAlignment="1">
      <alignment horizontal="center" vertical="center"/>
    </xf>
    <xf numFmtId="164" fontId="0" fillId="3" borderId="1" xfId="1" applyNumberFormat="1" applyFont="1"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2" borderId="2" xfId="0" applyFont="1" applyFill="1" applyBorder="1"/>
    <xf numFmtId="164" fontId="0" fillId="0" borderId="2" xfId="1" applyNumberFormat="1" applyFont="1" applyBorder="1"/>
    <xf numFmtId="0" fontId="4" fillId="0" borderId="11" xfId="0" applyFont="1" applyFill="1" applyBorder="1" applyAlignment="1">
      <alignment horizontal="center"/>
    </xf>
    <xf numFmtId="0" fontId="0" fillId="0" borderId="0" xfId="0" applyAlignment="1">
      <alignment horizontal="left" wrapText="1"/>
    </xf>
    <xf numFmtId="0" fontId="4" fillId="5" borderId="9" xfId="0" applyFont="1" applyFill="1" applyBorder="1" applyAlignment="1">
      <alignment horizontal="center" vertical="center"/>
    </xf>
    <xf numFmtId="0" fontId="2" fillId="4" borderId="9" xfId="0" applyFont="1" applyFill="1" applyBorder="1" applyAlignment="1">
      <alignment horizontal="center" vertical="center"/>
    </xf>
    <xf numFmtId="0" fontId="4" fillId="0" borderId="10" xfId="0" applyFont="1" applyFill="1" applyBorder="1" applyAlignment="1">
      <alignment horizontal="center"/>
    </xf>
    <xf numFmtId="0" fontId="0" fillId="0" borderId="0" xfId="0" applyFill="1" applyAlignment="1">
      <alignment horizontal="left"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5" borderId="4" xfId="0" applyFont="1" applyFill="1" applyBorder="1" applyAlignment="1">
      <alignment horizontal="center" wrapText="1"/>
    </xf>
    <xf numFmtId="0" fontId="2" fillId="4" borderId="5" xfId="0" applyFont="1" applyFill="1" applyBorder="1" applyAlignment="1">
      <alignment horizontal="center" wrapText="1"/>
    </xf>
    <xf numFmtId="0" fontId="2" fillId="4" borderId="0" xfId="0" applyFont="1" applyFill="1" applyBorder="1" applyAlignment="1">
      <alignment horizontal="center" wrapText="1"/>
    </xf>
    <xf numFmtId="0" fontId="4" fillId="0" borderId="12" xfId="0" applyFont="1" applyFill="1" applyBorder="1" applyAlignment="1">
      <alignment horizontal="center"/>
    </xf>
    <xf numFmtId="0" fontId="0" fillId="0" borderId="0" xfId="0" applyFont="1" applyAlignment="1">
      <alignment horizontal="left" wrapText="1"/>
    </xf>
    <xf numFmtId="0" fontId="3" fillId="2" borderId="13" xfId="0" applyFont="1" applyFill="1" applyBorder="1" applyAlignment="1">
      <alignment horizontal="center"/>
    </xf>
    <xf numFmtId="0" fontId="3" fillId="2" borderId="6" xfId="0" applyFont="1" applyFill="1" applyBorder="1" applyAlignment="1">
      <alignment horizontal="center"/>
    </xf>
    <xf numFmtId="0" fontId="3" fillId="2" borderId="14"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3188B5"/>
      <color rgb="FF003D7A"/>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sqref="A1:C1"/>
    </sheetView>
  </sheetViews>
  <sheetFormatPr defaultRowHeight="15" x14ac:dyDescent="0.25"/>
  <cols>
    <col min="1" max="1" width="10.140625" bestFit="1" customWidth="1"/>
    <col min="2" max="2" width="16.28515625" bestFit="1" customWidth="1"/>
    <col min="3" max="3" width="13.7109375" bestFit="1" customWidth="1"/>
  </cols>
  <sheetData>
    <row r="1" spans="1:3" ht="15.75" thickBot="1" x14ac:dyDescent="0.3">
      <c r="A1" s="35" t="s">
        <v>55</v>
      </c>
      <c r="B1" s="35"/>
      <c r="C1" s="35"/>
    </row>
    <row r="2" spans="1:3" x14ac:dyDescent="0.25">
      <c r="A2" s="19" t="s">
        <v>2</v>
      </c>
      <c r="B2" s="19" t="s">
        <v>0</v>
      </c>
      <c r="C2" s="19" t="s">
        <v>1</v>
      </c>
    </row>
    <row r="3" spans="1:3" x14ac:dyDescent="0.25">
      <c r="A3" s="24">
        <v>2000</v>
      </c>
      <c r="B3" s="8">
        <v>219</v>
      </c>
      <c r="C3" s="8">
        <v>250</v>
      </c>
    </row>
    <row r="4" spans="1:3" x14ac:dyDescent="0.25">
      <c r="A4" s="25">
        <v>2001</v>
      </c>
      <c r="B4" s="9">
        <v>221</v>
      </c>
      <c r="C4" s="9">
        <v>238</v>
      </c>
    </row>
    <row r="5" spans="1:3" x14ac:dyDescent="0.25">
      <c r="A5" s="26">
        <v>2002</v>
      </c>
      <c r="B5" s="6">
        <v>216</v>
      </c>
      <c r="C5" s="6">
        <v>252</v>
      </c>
    </row>
    <row r="6" spans="1:3" x14ac:dyDescent="0.25">
      <c r="A6" s="25">
        <v>2003</v>
      </c>
      <c r="B6" s="9">
        <v>195</v>
      </c>
      <c r="C6" s="9">
        <v>268</v>
      </c>
    </row>
    <row r="7" spans="1:3" x14ac:dyDescent="0.25">
      <c r="A7" s="26">
        <v>2004</v>
      </c>
      <c r="B7" s="6">
        <v>176</v>
      </c>
      <c r="C7" s="6">
        <v>283</v>
      </c>
    </row>
    <row r="8" spans="1:3" x14ac:dyDescent="0.25">
      <c r="A8" s="25">
        <v>2005</v>
      </c>
      <c r="B8" s="9">
        <v>157</v>
      </c>
      <c r="C8" s="9">
        <v>272</v>
      </c>
    </row>
    <row r="9" spans="1:3" x14ac:dyDescent="0.25">
      <c r="A9" s="26">
        <v>2006</v>
      </c>
      <c r="B9" s="6">
        <v>173</v>
      </c>
      <c r="C9" s="6">
        <v>297</v>
      </c>
    </row>
    <row r="10" spans="1:3" x14ac:dyDescent="0.25">
      <c r="A10" s="25">
        <v>2007</v>
      </c>
      <c r="B10" s="9">
        <v>180</v>
      </c>
      <c r="C10" s="9">
        <v>297</v>
      </c>
    </row>
    <row r="11" spans="1:3" x14ac:dyDescent="0.25">
      <c r="A11" s="26">
        <v>2008</v>
      </c>
      <c r="B11" s="6">
        <v>192</v>
      </c>
      <c r="C11" s="6">
        <v>315</v>
      </c>
    </row>
    <row r="12" spans="1:3" x14ac:dyDescent="0.25">
      <c r="A12" s="25">
        <v>2009</v>
      </c>
      <c r="B12" s="9">
        <v>201</v>
      </c>
      <c r="C12" s="9">
        <v>327</v>
      </c>
    </row>
    <row r="13" spans="1:3" x14ac:dyDescent="0.25">
      <c r="A13" s="26">
        <v>2010</v>
      </c>
      <c r="B13" s="6">
        <v>200</v>
      </c>
      <c r="C13" s="6">
        <v>278</v>
      </c>
    </row>
    <row r="14" spans="1:3" x14ac:dyDescent="0.25">
      <c r="A14" s="25">
        <v>2011</v>
      </c>
      <c r="B14" s="9">
        <v>182</v>
      </c>
      <c r="C14" s="9">
        <v>232</v>
      </c>
    </row>
    <row r="15" spans="1:3" x14ac:dyDescent="0.25">
      <c r="A15" s="26">
        <v>2012</v>
      </c>
      <c r="B15" s="6">
        <v>144</v>
      </c>
      <c r="C15" s="6">
        <v>215</v>
      </c>
    </row>
    <row r="16" spans="1:3" x14ac:dyDescent="0.25">
      <c r="A16" s="25">
        <v>2013</v>
      </c>
      <c r="B16" s="9">
        <v>176</v>
      </c>
      <c r="C16" s="9">
        <v>163</v>
      </c>
    </row>
    <row r="17" spans="1:8" x14ac:dyDescent="0.25">
      <c r="A17" s="26">
        <v>2014</v>
      </c>
      <c r="B17" s="6">
        <v>122</v>
      </c>
      <c r="C17" s="6">
        <v>140</v>
      </c>
    </row>
    <row r="18" spans="1:8" x14ac:dyDescent="0.25">
      <c r="A18" s="25">
        <v>2015</v>
      </c>
      <c r="B18" s="9">
        <v>132</v>
      </c>
      <c r="C18" s="9">
        <v>162</v>
      </c>
    </row>
    <row r="19" spans="1:8" x14ac:dyDescent="0.25">
      <c r="A19" s="26">
        <v>2016</v>
      </c>
      <c r="B19" s="6">
        <v>94</v>
      </c>
      <c r="C19" s="6">
        <v>168</v>
      </c>
    </row>
    <row r="20" spans="1:8" x14ac:dyDescent="0.25">
      <c r="A20" s="25">
        <v>2017</v>
      </c>
      <c r="B20" s="9">
        <v>100</v>
      </c>
      <c r="C20" s="9">
        <v>115</v>
      </c>
    </row>
    <row r="21" spans="1:8" x14ac:dyDescent="0.25">
      <c r="A21" s="26">
        <v>2018</v>
      </c>
      <c r="B21" s="6">
        <v>94</v>
      </c>
      <c r="C21" s="6">
        <v>123</v>
      </c>
    </row>
    <row r="22" spans="1:8" x14ac:dyDescent="0.25">
      <c r="A22" s="25">
        <v>2019</v>
      </c>
      <c r="B22" s="9">
        <v>101</v>
      </c>
      <c r="C22" s="9">
        <v>106</v>
      </c>
    </row>
    <row r="23" spans="1:8" x14ac:dyDescent="0.25">
      <c r="A23" s="26">
        <v>2020</v>
      </c>
      <c r="B23" s="6">
        <v>82</v>
      </c>
      <c r="C23" s="10">
        <v>81</v>
      </c>
    </row>
    <row r="24" spans="1:8" x14ac:dyDescent="0.25">
      <c r="C24" s="11"/>
    </row>
    <row r="25" spans="1:8" ht="15" customHeight="1" x14ac:dyDescent="0.25">
      <c r="A25" s="1" t="s">
        <v>41</v>
      </c>
    </row>
    <row r="26" spans="1:8" x14ac:dyDescent="0.25">
      <c r="A26" s="36" t="s">
        <v>57</v>
      </c>
      <c r="B26" s="36"/>
      <c r="C26" s="36"/>
      <c r="D26" s="36"/>
      <c r="E26" s="36"/>
      <c r="F26" s="36"/>
      <c r="G26" s="36"/>
      <c r="H26" s="36"/>
    </row>
    <row r="27" spans="1:8" x14ac:dyDescent="0.25">
      <c r="A27" s="36"/>
      <c r="B27" s="36"/>
      <c r="C27" s="36"/>
      <c r="D27" s="36"/>
      <c r="E27" s="36"/>
      <c r="F27" s="36"/>
      <c r="G27" s="36"/>
      <c r="H27" s="36"/>
    </row>
    <row r="28" spans="1:8" x14ac:dyDescent="0.25">
      <c r="A28" s="36" t="s">
        <v>67</v>
      </c>
      <c r="B28" s="36"/>
      <c r="C28" s="36"/>
      <c r="D28" s="36"/>
      <c r="E28" s="36"/>
      <c r="F28" s="36"/>
      <c r="G28" s="36"/>
      <c r="H28" s="36"/>
    </row>
    <row r="29" spans="1:8" x14ac:dyDescent="0.25">
      <c r="A29" s="36"/>
      <c r="B29" s="36"/>
      <c r="C29" s="36"/>
      <c r="D29" s="36"/>
      <c r="E29" s="36"/>
      <c r="F29" s="36"/>
      <c r="G29" s="36"/>
      <c r="H29" s="36"/>
    </row>
  </sheetData>
  <mergeCells count="3">
    <mergeCell ref="A1:C1"/>
    <mergeCell ref="A26:H27"/>
    <mergeCell ref="A28:H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sqref="A1:K1"/>
    </sheetView>
  </sheetViews>
  <sheetFormatPr defaultRowHeight="15" x14ac:dyDescent="0.25"/>
  <cols>
    <col min="1" max="1" width="10.140625" customWidth="1"/>
    <col min="2" max="2" width="8.5703125" bestFit="1" customWidth="1"/>
    <col min="3" max="3" width="17.42578125" customWidth="1"/>
    <col min="4" max="4" width="16.7109375" bestFit="1" customWidth="1"/>
    <col min="5" max="5" width="13.7109375" bestFit="1" customWidth="1"/>
    <col min="6" max="6" width="7.5703125" bestFit="1" customWidth="1"/>
    <col min="7" max="7" width="7" bestFit="1" customWidth="1"/>
    <col min="8" max="8" width="14.5703125" bestFit="1" customWidth="1"/>
    <col min="9" max="9" width="32.42578125" bestFit="1" customWidth="1"/>
    <col min="10" max="10" width="24.140625" bestFit="1" customWidth="1"/>
    <col min="11" max="11" width="7.42578125" bestFit="1" customWidth="1"/>
  </cols>
  <sheetData>
    <row r="1" spans="1:11" ht="15.75" thickBot="1" x14ac:dyDescent="0.3">
      <c r="A1" s="39" t="s">
        <v>56</v>
      </c>
      <c r="B1" s="39"/>
      <c r="C1" s="39"/>
      <c r="D1" s="39"/>
      <c r="E1" s="39"/>
      <c r="F1" s="39"/>
      <c r="G1" s="39"/>
      <c r="H1" s="39"/>
      <c r="I1" s="39"/>
      <c r="J1" s="39"/>
      <c r="K1" s="39"/>
    </row>
    <row r="2" spans="1:11" x14ac:dyDescent="0.25">
      <c r="A2" s="5"/>
      <c r="B2" s="5"/>
      <c r="C2" s="37" t="s">
        <v>40</v>
      </c>
      <c r="D2" s="37"/>
      <c r="E2" s="38" t="s">
        <v>19</v>
      </c>
      <c r="F2" s="38"/>
      <c r="G2" s="38"/>
      <c r="H2" s="38"/>
      <c r="I2" s="38"/>
      <c r="J2" s="38"/>
    </row>
    <row r="3" spans="1:11" ht="30" x14ac:dyDescent="0.25">
      <c r="A3" s="13" t="s">
        <v>11</v>
      </c>
      <c r="B3" s="13" t="s">
        <v>12</v>
      </c>
      <c r="C3" s="14" t="s">
        <v>13</v>
      </c>
      <c r="D3" s="15" t="s">
        <v>42</v>
      </c>
      <c r="E3" s="16" t="s">
        <v>17</v>
      </c>
      <c r="F3" s="16" t="s">
        <v>18</v>
      </c>
      <c r="G3" s="16" t="s">
        <v>13</v>
      </c>
      <c r="H3" s="17" t="s">
        <v>42</v>
      </c>
      <c r="I3" s="17" t="s">
        <v>45</v>
      </c>
      <c r="J3" s="18" t="s">
        <v>46</v>
      </c>
      <c r="K3" s="13" t="s">
        <v>24</v>
      </c>
    </row>
    <row r="4" spans="1:11" x14ac:dyDescent="0.25">
      <c r="A4" s="24">
        <v>2000</v>
      </c>
      <c r="B4" s="24">
        <v>1.53</v>
      </c>
      <c r="C4" s="22">
        <v>2563</v>
      </c>
      <c r="D4" s="22">
        <v>3921.39</v>
      </c>
      <c r="E4" s="22">
        <v>29</v>
      </c>
      <c r="F4" s="22">
        <v>55</v>
      </c>
      <c r="G4" s="22">
        <v>84</v>
      </c>
      <c r="H4" s="22">
        <v>128.52000000000001</v>
      </c>
      <c r="I4" s="22">
        <v>128.52000000000001</v>
      </c>
      <c r="J4" s="8"/>
      <c r="K4" s="8" t="s">
        <v>23</v>
      </c>
    </row>
    <row r="5" spans="1:11" x14ac:dyDescent="0.25">
      <c r="A5" s="25">
        <v>2001</v>
      </c>
      <c r="B5" s="25">
        <v>1.47</v>
      </c>
      <c r="C5" s="23">
        <v>4396</v>
      </c>
      <c r="D5" s="23">
        <v>6462.12</v>
      </c>
      <c r="E5" s="23">
        <v>24</v>
      </c>
      <c r="F5" s="23">
        <v>102</v>
      </c>
      <c r="G5" s="23">
        <v>126</v>
      </c>
      <c r="H5" s="23">
        <v>185.22</v>
      </c>
      <c r="I5" s="23">
        <v>185.22</v>
      </c>
      <c r="J5" s="9"/>
      <c r="K5" s="9" t="s">
        <v>23</v>
      </c>
    </row>
    <row r="6" spans="1:11" x14ac:dyDescent="0.25">
      <c r="A6" s="26">
        <v>2002</v>
      </c>
      <c r="B6" s="26">
        <v>1.46</v>
      </c>
      <c r="C6" s="22">
        <v>3932</v>
      </c>
      <c r="D6" s="22">
        <v>5740.72</v>
      </c>
      <c r="E6" s="22">
        <v>26</v>
      </c>
      <c r="F6" s="22">
        <v>64</v>
      </c>
      <c r="G6" s="22">
        <v>90</v>
      </c>
      <c r="H6" s="22">
        <v>131.4</v>
      </c>
      <c r="I6" s="22">
        <v>131.4</v>
      </c>
      <c r="J6" s="6"/>
      <c r="K6" s="6" t="s">
        <v>23</v>
      </c>
    </row>
    <row r="7" spans="1:11" x14ac:dyDescent="0.25">
      <c r="A7" s="25">
        <v>2003</v>
      </c>
      <c r="B7" s="25">
        <v>1.42</v>
      </c>
      <c r="C7" s="23">
        <v>2879</v>
      </c>
      <c r="D7" s="23">
        <v>4088.18</v>
      </c>
      <c r="E7" s="23">
        <v>24</v>
      </c>
      <c r="F7" s="23">
        <v>72</v>
      </c>
      <c r="G7" s="23">
        <v>96</v>
      </c>
      <c r="H7" s="23">
        <v>136.32</v>
      </c>
      <c r="I7" s="23">
        <v>136.32</v>
      </c>
      <c r="J7" s="9"/>
      <c r="K7" s="9" t="s">
        <v>23</v>
      </c>
    </row>
    <row r="8" spans="1:11" x14ac:dyDescent="0.25">
      <c r="A8" s="26">
        <v>2004</v>
      </c>
      <c r="B8" s="26">
        <v>1.39</v>
      </c>
      <c r="C8" s="22">
        <v>4800</v>
      </c>
      <c r="D8" s="22">
        <v>6671.9999999999991</v>
      </c>
      <c r="E8" s="22">
        <v>27.6</v>
      </c>
      <c r="F8" s="22">
        <v>121.2</v>
      </c>
      <c r="G8" s="22">
        <v>148.80000000000001</v>
      </c>
      <c r="H8" s="22">
        <v>206.83199999999999</v>
      </c>
      <c r="I8" s="22">
        <v>206.83199999999999</v>
      </c>
      <c r="J8" s="6"/>
      <c r="K8" s="6" t="s">
        <v>25</v>
      </c>
    </row>
    <row r="9" spans="1:11" x14ac:dyDescent="0.25">
      <c r="A9" s="25">
        <v>2005</v>
      </c>
      <c r="B9" s="25">
        <v>1.35</v>
      </c>
      <c r="C9" s="23">
        <v>10000</v>
      </c>
      <c r="D9" s="23">
        <v>13500</v>
      </c>
      <c r="E9" s="23">
        <v>26.7</v>
      </c>
      <c r="F9" s="23">
        <v>127.2</v>
      </c>
      <c r="G9" s="23">
        <v>153.9</v>
      </c>
      <c r="H9" s="23">
        <v>207.76500000000001</v>
      </c>
      <c r="I9" s="23">
        <v>207.76500000000001</v>
      </c>
      <c r="J9" s="9"/>
      <c r="K9" s="9" t="s">
        <v>25</v>
      </c>
    </row>
    <row r="10" spans="1:11" x14ac:dyDescent="0.25">
      <c r="A10" s="26">
        <v>2006</v>
      </c>
      <c r="B10" s="26">
        <v>1.3</v>
      </c>
      <c r="C10" s="22">
        <v>4900</v>
      </c>
      <c r="D10" s="22">
        <v>6370</v>
      </c>
      <c r="E10" s="22">
        <v>42</v>
      </c>
      <c r="F10" s="22">
        <v>82</v>
      </c>
      <c r="G10" s="22">
        <v>124</v>
      </c>
      <c r="H10" s="22">
        <v>161.20000000000002</v>
      </c>
      <c r="I10" s="22">
        <v>161.20000000000002</v>
      </c>
      <c r="J10" s="6"/>
      <c r="K10" s="6" t="s">
        <v>25</v>
      </c>
    </row>
    <row r="11" spans="1:11" x14ac:dyDescent="0.25">
      <c r="A11" s="25">
        <v>2007</v>
      </c>
      <c r="B11" s="25">
        <v>1.27</v>
      </c>
      <c r="C11" s="23">
        <v>10550</v>
      </c>
      <c r="D11" s="23">
        <v>13398.5</v>
      </c>
      <c r="E11" s="23">
        <v>31</v>
      </c>
      <c r="F11" s="23">
        <v>40</v>
      </c>
      <c r="G11" s="23">
        <v>71</v>
      </c>
      <c r="H11" s="23">
        <v>90.17</v>
      </c>
      <c r="I11" s="23">
        <v>90.17</v>
      </c>
      <c r="J11" s="9"/>
      <c r="K11" s="9" t="s">
        <v>25</v>
      </c>
    </row>
    <row r="12" spans="1:11" x14ac:dyDescent="0.25">
      <c r="A12" s="26">
        <v>2008</v>
      </c>
      <c r="B12" s="26">
        <v>1.22</v>
      </c>
      <c r="C12" s="22">
        <v>11700</v>
      </c>
      <c r="D12" s="22">
        <v>14274</v>
      </c>
      <c r="E12" s="22">
        <v>38.200000000000003</v>
      </c>
      <c r="F12" s="22">
        <v>88.4</v>
      </c>
      <c r="G12" s="22">
        <v>126.60000000000001</v>
      </c>
      <c r="H12" s="22">
        <v>154.452</v>
      </c>
      <c r="I12" s="22">
        <v>154.452</v>
      </c>
      <c r="J12" s="6"/>
      <c r="K12" s="6" t="s">
        <v>25</v>
      </c>
    </row>
    <row r="13" spans="1:11" x14ac:dyDescent="0.25">
      <c r="A13" s="25">
        <v>2009</v>
      </c>
      <c r="B13" s="25">
        <v>1.22</v>
      </c>
      <c r="C13" s="23">
        <v>5300</v>
      </c>
      <c r="D13" s="23">
        <v>6466</v>
      </c>
      <c r="E13" s="23">
        <v>31.6</v>
      </c>
      <c r="F13" s="23">
        <v>67.2</v>
      </c>
      <c r="G13" s="23">
        <v>98.800000000000011</v>
      </c>
      <c r="H13" s="23">
        <v>120.53600000000002</v>
      </c>
      <c r="I13" s="23">
        <v>120.53600000000002</v>
      </c>
      <c r="J13" s="9"/>
      <c r="K13" s="9" t="s">
        <v>37</v>
      </c>
    </row>
    <row r="14" spans="1:11" x14ac:dyDescent="0.25">
      <c r="A14" s="26">
        <v>2010</v>
      </c>
      <c r="B14" s="26">
        <v>1.19</v>
      </c>
      <c r="C14" s="22">
        <v>12100</v>
      </c>
      <c r="D14" s="22">
        <v>14399</v>
      </c>
      <c r="E14" s="22">
        <v>33.4</v>
      </c>
      <c r="F14" s="22">
        <v>81.2</v>
      </c>
      <c r="G14" s="22">
        <v>114.6</v>
      </c>
      <c r="H14" s="22">
        <v>136.374</v>
      </c>
      <c r="I14" s="22">
        <v>136.374</v>
      </c>
      <c r="J14" s="6"/>
      <c r="K14" s="6" t="s">
        <v>36</v>
      </c>
    </row>
    <row r="15" spans="1:11" x14ac:dyDescent="0.25">
      <c r="A15" s="25">
        <v>2011</v>
      </c>
      <c r="B15" s="25">
        <v>1.17</v>
      </c>
      <c r="C15" s="23">
        <v>19000</v>
      </c>
      <c r="D15" s="23">
        <v>22230</v>
      </c>
      <c r="E15" s="23">
        <v>47.9</v>
      </c>
      <c r="F15" s="23">
        <v>120.4</v>
      </c>
      <c r="G15" s="23">
        <v>168.3</v>
      </c>
      <c r="H15" s="23">
        <v>196.911</v>
      </c>
      <c r="I15" s="23">
        <v>196.911</v>
      </c>
      <c r="J15" s="9"/>
      <c r="K15" s="9" t="s">
        <v>35</v>
      </c>
    </row>
    <row r="16" spans="1:11" x14ac:dyDescent="0.25">
      <c r="A16" s="26">
        <v>2012</v>
      </c>
      <c r="B16" s="26">
        <v>1.1399999999999999</v>
      </c>
      <c r="C16" s="22">
        <v>9136</v>
      </c>
      <c r="D16" s="22">
        <v>10415.039999999999</v>
      </c>
      <c r="E16" s="22">
        <v>52</v>
      </c>
      <c r="F16" s="22">
        <v>205</v>
      </c>
      <c r="G16" s="22">
        <v>257</v>
      </c>
      <c r="H16" s="22">
        <v>292.97999999999996</v>
      </c>
      <c r="I16" s="22">
        <v>292.97999999999996</v>
      </c>
      <c r="J16" s="6"/>
      <c r="K16" s="6" t="s">
        <v>34</v>
      </c>
    </row>
    <row r="17" spans="1:11" x14ac:dyDescent="0.25">
      <c r="A17" s="25">
        <v>2013</v>
      </c>
      <c r="B17" s="25">
        <v>1.1200000000000001</v>
      </c>
      <c r="C17" s="23">
        <v>7300</v>
      </c>
      <c r="D17" s="23">
        <v>8176.0000000000009</v>
      </c>
      <c r="E17" s="23">
        <v>48</v>
      </c>
      <c r="F17" s="23">
        <v>1111</v>
      </c>
      <c r="G17" s="23">
        <v>1159</v>
      </c>
      <c r="H17" s="23">
        <v>1298.0800000000002</v>
      </c>
      <c r="I17" s="23">
        <v>178.08</v>
      </c>
      <c r="J17" s="9" t="s">
        <v>5</v>
      </c>
      <c r="K17" s="9" t="s">
        <v>33</v>
      </c>
    </row>
    <row r="18" spans="1:11" x14ac:dyDescent="0.25">
      <c r="A18" s="26">
        <v>2014</v>
      </c>
      <c r="B18" s="26">
        <v>1.1000000000000001</v>
      </c>
      <c r="C18" s="22">
        <v>9738</v>
      </c>
      <c r="D18" s="22">
        <v>10711.800000000001</v>
      </c>
      <c r="E18" s="22">
        <v>44</v>
      </c>
      <c r="F18" s="22">
        <v>63</v>
      </c>
      <c r="G18" s="22">
        <v>107</v>
      </c>
      <c r="H18" s="22">
        <v>117.7</v>
      </c>
      <c r="I18" s="22">
        <v>117.7</v>
      </c>
      <c r="J18" s="6"/>
      <c r="K18" s="6" t="s">
        <v>32</v>
      </c>
    </row>
    <row r="19" spans="1:11" x14ac:dyDescent="0.25">
      <c r="A19" s="25">
        <v>2015</v>
      </c>
      <c r="B19" s="25">
        <v>1.1000000000000001</v>
      </c>
      <c r="C19" s="23">
        <v>7300</v>
      </c>
      <c r="D19" s="23">
        <v>8030.0000000000009</v>
      </c>
      <c r="E19" s="23">
        <v>42</v>
      </c>
      <c r="F19" s="23">
        <v>195</v>
      </c>
      <c r="G19" s="23">
        <v>237</v>
      </c>
      <c r="H19" s="23">
        <v>260.70000000000005</v>
      </c>
      <c r="I19" s="23">
        <v>260.70000000000005</v>
      </c>
      <c r="J19" s="9"/>
      <c r="K19" s="9" t="s">
        <v>31</v>
      </c>
    </row>
    <row r="20" spans="1:11" x14ac:dyDescent="0.25">
      <c r="A20" s="26">
        <v>2016</v>
      </c>
      <c r="B20" s="26">
        <v>1.0900000000000001</v>
      </c>
      <c r="C20" s="22">
        <v>13700</v>
      </c>
      <c r="D20" s="22">
        <v>14933.000000000002</v>
      </c>
      <c r="E20" s="22">
        <v>44</v>
      </c>
      <c r="F20" s="22">
        <v>5746</v>
      </c>
      <c r="G20" s="22">
        <v>5790</v>
      </c>
      <c r="H20" s="22">
        <v>6311.1</v>
      </c>
      <c r="I20" s="22">
        <v>316.10000000000002</v>
      </c>
      <c r="J20" s="6" t="s">
        <v>6</v>
      </c>
      <c r="K20" s="6" t="s">
        <v>29</v>
      </c>
    </row>
    <row r="21" spans="1:11" x14ac:dyDescent="0.25">
      <c r="A21" s="25">
        <v>2017</v>
      </c>
      <c r="B21" s="25">
        <v>1.06</v>
      </c>
      <c r="C21" s="23">
        <v>20000</v>
      </c>
      <c r="D21" s="23">
        <v>21200</v>
      </c>
      <c r="E21" s="23">
        <v>48</v>
      </c>
      <c r="F21" s="23">
        <v>1590.8</v>
      </c>
      <c r="G21" s="23">
        <v>1638.8</v>
      </c>
      <c r="H21" s="23">
        <v>1737.1279999999999</v>
      </c>
      <c r="I21" s="23">
        <v>200.12799999999996</v>
      </c>
      <c r="J21" s="9" t="s">
        <v>27</v>
      </c>
      <c r="K21" s="9" t="s">
        <v>30</v>
      </c>
    </row>
    <row r="22" spans="1:11" x14ac:dyDescent="0.25">
      <c r="A22" s="26">
        <v>2018</v>
      </c>
      <c r="B22" s="26">
        <v>1.04</v>
      </c>
      <c r="C22" s="22">
        <v>3948.3</v>
      </c>
      <c r="D22" s="22">
        <v>4106.232</v>
      </c>
      <c r="E22" s="22">
        <v>40.192</v>
      </c>
      <c r="F22" s="22">
        <v>36.707999999999998</v>
      </c>
      <c r="G22" s="22">
        <v>76.900000000000006</v>
      </c>
      <c r="H22" s="22">
        <v>79.976000000000013</v>
      </c>
      <c r="I22" s="22">
        <v>79.976000000000013</v>
      </c>
      <c r="J22" s="6"/>
      <c r="K22" s="6" t="s">
        <v>28</v>
      </c>
    </row>
    <row r="23" spans="1:11" x14ac:dyDescent="0.25">
      <c r="A23" s="25">
        <v>2019</v>
      </c>
      <c r="B23" s="25">
        <v>1.02</v>
      </c>
      <c r="C23" s="23">
        <v>4427</v>
      </c>
      <c r="D23" s="23">
        <v>4515.54</v>
      </c>
      <c r="E23" s="23">
        <v>40.4</v>
      </c>
      <c r="F23" s="23">
        <v>372.4</v>
      </c>
      <c r="G23" s="23">
        <v>412.79999999999995</v>
      </c>
      <c r="H23" s="23">
        <v>421.05599999999998</v>
      </c>
      <c r="I23" s="23">
        <v>109.95599999999996</v>
      </c>
      <c r="J23" s="9" t="s">
        <v>7</v>
      </c>
      <c r="K23" s="9" t="s">
        <v>26</v>
      </c>
    </row>
    <row r="24" spans="1:11" x14ac:dyDescent="0.25">
      <c r="A24" s="26">
        <v>2020</v>
      </c>
      <c r="B24" s="26">
        <v>1</v>
      </c>
      <c r="C24" s="22">
        <v>2514</v>
      </c>
      <c r="D24" s="22">
        <v>2514</v>
      </c>
      <c r="E24" s="22">
        <v>40.200000000000003</v>
      </c>
      <c r="F24" s="22">
        <f>119.1+14.8</f>
        <v>133.9</v>
      </c>
      <c r="G24" s="22">
        <f>SUM(E24:F24)</f>
        <v>174.10000000000002</v>
      </c>
      <c r="H24" s="22">
        <v>174</v>
      </c>
      <c r="I24" s="22">
        <v>174</v>
      </c>
      <c r="J24" s="6"/>
      <c r="K24" s="6" t="s">
        <v>39</v>
      </c>
    </row>
    <row r="25" spans="1:11" x14ac:dyDescent="0.25">
      <c r="D25" s="3"/>
      <c r="F25" s="3"/>
      <c r="J25" s="4"/>
    </row>
    <row r="26" spans="1:11" x14ac:dyDescent="0.25">
      <c r="A26" s="1" t="s">
        <v>41</v>
      </c>
      <c r="J26" s="4"/>
    </row>
    <row r="27" spans="1:11" ht="15" customHeight="1" x14ac:dyDescent="0.25">
      <c r="A27" s="36" t="s">
        <v>68</v>
      </c>
      <c r="B27" s="36"/>
      <c r="C27" s="36"/>
      <c r="D27" s="36"/>
      <c r="E27" s="36"/>
      <c r="F27" s="36"/>
      <c r="G27" s="36"/>
      <c r="H27" s="36"/>
    </row>
    <row r="28" spans="1:11" x14ac:dyDescent="0.25">
      <c r="A28" s="36"/>
      <c r="B28" s="36"/>
      <c r="C28" s="36"/>
      <c r="D28" s="36"/>
      <c r="E28" s="36"/>
      <c r="F28" s="36"/>
      <c r="G28" s="36"/>
      <c r="H28" s="36"/>
    </row>
    <row r="29" spans="1:11" x14ac:dyDescent="0.25">
      <c r="A29" s="36"/>
      <c r="B29" s="36"/>
      <c r="C29" s="36"/>
      <c r="D29" s="36"/>
      <c r="E29" s="36"/>
      <c r="F29" s="36"/>
      <c r="G29" s="36"/>
      <c r="H29" s="36"/>
    </row>
    <row r="30" spans="1:11" x14ac:dyDescent="0.25">
      <c r="A30" s="36" t="s">
        <v>60</v>
      </c>
      <c r="B30" s="36"/>
      <c r="C30" s="36"/>
      <c r="D30" s="36"/>
      <c r="E30" s="36"/>
      <c r="F30" s="36"/>
      <c r="G30" s="36"/>
      <c r="H30" s="36"/>
    </row>
    <row r="31" spans="1:11" x14ac:dyDescent="0.25">
      <c r="A31" s="36"/>
      <c r="B31" s="36"/>
      <c r="C31" s="36"/>
      <c r="D31" s="36"/>
      <c r="E31" s="36"/>
      <c r="F31" s="36"/>
      <c r="G31" s="36"/>
      <c r="H31" s="36"/>
    </row>
    <row r="32" spans="1:11" x14ac:dyDescent="0.25">
      <c r="A32" t="s">
        <v>58</v>
      </c>
    </row>
    <row r="33" spans="1:10" x14ac:dyDescent="0.25">
      <c r="A33" s="36" t="s">
        <v>59</v>
      </c>
      <c r="B33" s="36"/>
      <c r="C33" s="36"/>
      <c r="D33" s="36"/>
      <c r="E33" s="36"/>
      <c r="F33" s="36"/>
      <c r="G33" s="36"/>
      <c r="H33" s="36"/>
      <c r="J33" s="4"/>
    </row>
    <row r="34" spans="1:10" x14ac:dyDescent="0.25">
      <c r="A34" s="36"/>
      <c r="B34" s="36"/>
      <c r="C34" s="36"/>
      <c r="D34" s="36"/>
      <c r="E34" s="36"/>
      <c r="F34" s="36"/>
      <c r="G34" s="36"/>
      <c r="H34" s="36"/>
    </row>
    <row r="35" spans="1:10" x14ac:dyDescent="0.25">
      <c r="A35" s="36"/>
      <c r="B35" s="36"/>
      <c r="C35" s="36"/>
      <c r="D35" s="36"/>
      <c r="E35" s="36"/>
      <c r="F35" s="36"/>
      <c r="G35" s="36"/>
      <c r="H35" s="36"/>
    </row>
  </sheetData>
  <mergeCells count="6">
    <mergeCell ref="C2:D2"/>
    <mergeCell ref="E2:J2"/>
    <mergeCell ref="A33:H35"/>
    <mergeCell ref="A1:K1"/>
    <mergeCell ref="A30:H31"/>
    <mergeCell ref="A27:H2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B24" sqref="B24"/>
    </sheetView>
  </sheetViews>
  <sheetFormatPr defaultRowHeight="15" x14ac:dyDescent="0.25"/>
  <cols>
    <col min="1" max="1" width="10.140625" bestFit="1" customWidth="1"/>
    <col min="2" max="2" width="16.85546875" bestFit="1" customWidth="1"/>
    <col min="3" max="3" width="13.7109375" bestFit="1" customWidth="1"/>
  </cols>
  <sheetData>
    <row r="1" spans="1:3" ht="15.75" thickBot="1" x14ac:dyDescent="0.3">
      <c r="A1" s="35" t="s">
        <v>61</v>
      </c>
      <c r="B1" s="35"/>
      <c r="C1" s="35"/>
    </row>
    <row r="2" spans="1:3" ht="27" customHeight="1" x14ac:dyDescent="0.25">
      <c r="A2" s="19" t="s">
        <v>2</v>
      </c>
      <c r="B2" s="19" t="s">
        <v>3</v>
      </c>
      <c r="C2" s="19" t="s">
        <v>4</v>
      </c>
    </row>
    <row r="3" spans="1:3" x14ac:dyDescent="0.25">
      <c r="A3" s="24">
        <v>2000</v>
      </c>
      <c r="B3" s="8">
        <v>360</v>
      </c>
      <c r="C3" s="8">
        <v>477</v>
      </c>
    </row>
    <row r="4" spans="1:3" x14ac:dyDescent="0.25">
      <c r="A4" s="25">
        <v>2001</v>
      </c>
      <c r="B4" s="9">
        <v>372</v>
      </c>
      <c r="C4" s="9">
        <v>482</v>
      </c>
    </row>
    <row r="5" spans="1:3" x14ac:dyDescent="0.25">
      <c r="A5" s="26">
        <v>2002</v>
      </c>
      <c r="B5" s="6">
        <v>325</v>
      </c>
      <c r="C5" s="6">
        <v>484</v>
      </c>
    </row>
    <row r="6" spans="1:3" x14ac:dyDescent="0.25">
      <c r="A6" s="25">
        <v>2003</v>
      </c>
      <c r="B6" s="9">
        <v>247</v>
      </c>
      <c r="C6" s="9">
        <v>471</v>
      </c>
    </row>
    <row r="7" spans="1:3" x14ac:dyDescent="0.25">
      <c r="A7" s="26">
        <v>2004</v>
      </c>
      <c r="B7" s="6">
        <v>293</v>
      </c>
      <c r="C7" s="6">
        <v>425</v>
      </c>
    </row>
    <row r="8" spans="1:3" x14ac:dyDescent="0.25">
      <c r="A8" s="25">
        <v>2005</v>
      </c>
      <c r="B8" s="9">
        <v>320</v>
      </c>
      <c r="C8" s="9">
        <v>372</v>
      </c>
    </row>
    <row r="9" spans="1:3" x14ac:dyDescent="0.25">
      <c r="A9" s="26">
        <v>2006</v>
      </c>
      <c r="B9" s="6">
        <v>278</v>
      </c>
      <c r="C9" s="6">
        <v>305</v>
      </c>
    </row>
    <row r="10" spans="1:3" x14ac:dyDescent="0.25">
      <c r="A10" s="25">
        <v>2007</v>
      </c>
      <c r="B10" s="9">
        <v>248</v>
      </c>
      <c r="C10" s="9">
        <v>340</v>
      </c>
    </row>
    <row r="11" spans="1:3" x14ac:dyDescent="0.25">
      <c r="A11" s="26">
        <v>2008</v>
      </c>
      <c r="B11" s="6">
        <v>176</v>
      </c>
      <c r="C11" s="6">
        <v>319</v>
      </c>
    </row>
    <row r="12" spans="1:3" x14ac:dyDescent="0.25">
      <c r="A12" s="25">
        <v>2009</v>
      </c>
      <c r="B12" s="9">
        <v>200</v>
      </c>
      <c r="C12" s="9">
        <v>387</v>
      </c>
    </row>
    <row r="13" spans="1:3" x14ac:dyDescent="0.25">
      <c r="A13" s="26">
        <v>2010</v>
      </c>
      <c r="B13" s="6">
        <v>289</v>
      </c>
      <c r="C13" s="6">
        <v>346</v>
      </c>
    </row>
    <row r="14" spans="1:3" x14ac:dyDescent="0.25">
      <c r="A14" s="25">
        <v>2011</v>
      </c>
      <c r="B14" s="9">
        <v>250</v>
      </c>
      <c r="C14" s="9">
        <v>371</v>
      </c>
    </row>
    <row r="15" spans="1:3" x14ac:dyDescent="0.25">
      <c r="A15" s="26">
        <v>2012</v>
      </c>
      <c r="B15" s="6">
        <v>231</v>
      </c>
      <c r="C15" s="6">
        <v>320</v>
      </c>
    </row>
    <row r="16" spans="1:3" x14ac:dyDescent="0.25">
      <c r="A16" s="25">
        <v>2013</v>
      </c>
      <c r="B16" s="9">
        <v>278</v>
      </c>
      <c r="C16" s="9">
        <v>297</v>
      </c>
    </row>
    <row r="17" spans="1:8" x14ac:dyDescent="0.25">
      <c r="A17" s="26">
        <v>2014</v>
      </c>
      <c r="B17" s="6">
        <v>187</v>
      </c>
      <c r="C17" s="6">
        <v>271</v>
      </c>
    </row>
    <row r="18" spans="1:8" x14ac:dyDescent="0.25">
      <c r="A18" s="25">
        <v>2015</v>
      </c>
      <c r="B18" s="9">
        <v>185</v>
      </c>
      <c r="C18" s="9">
        <v>213</v>
      </c>
    </row>
    <row r="19" spans="1:8" x14ac:dyDescent="0.25">
      <c r="A19" s="26">
        <v>2016</v>
      </c>
      <c r="B19" s="6">
        <v>184</v>
      </c>
      <c r="C19" s="6">
        <v>170</v>
      </c>
    </row>
    <row r="20" spans="1:8" x14ac:dyDescent="0.25">
      <c r="A20" s="25">
        <v>2017</v>
      </c>
      <c r="B20" s="9">
        <v>139</v>
      </c>
      <c r="C20" s="9">
        <v>115</v>
      </c>
    </row>
    <row r="21" spans="1:8" x14ac:dyDescent="0.25">
      <c r="A21" s="26">
        <v>2018</v>
      </c>
      <c r="B21" s="6">
        <v>105</v>
      </c>
      <c r="C21" s="6">
        <v>129</v>
      </c>
    </row>
    <row r="22" spans="1:8" x14ac:dyDescent="0.25">
      <c r="A22" s="25">
        <v>2019</v>
      </c>
      <c r="B22" s="9">
        <v>137</v>
      </c>
      <c r="C22" s="21">
        <v>170</v>
      </c>
    </row>
    <row r="23" spans="1:8" x14ac:dyDescent="0.25">
      <c r="A23" s="26">
        <v>2020</v>
      </c>
      <c r="B23" s="20">
        <v>91</v>
      </c>
      <c r="C23" s="6">
        <v>247</v>
      </c>
    </row>
    <row r="25" spans="1:8" ht="14.45" customHeight="1" x14ac:dyDescent="0.25">
      <c r="A25" s="1" t="s">
        <v>41</v>
      </c>
    </row>
    <row r="26" spans="1:8" x14ac:dyDescent="0.25">
      <c r="A26" s="36" t="s">
        <v>62</v>
      </c>
      <c r="B26" s="36"/>
      <c r="C26" s="36"/>
      <c r="D26" s="36"/>
      <c r="E26" s="36"/>
      <c r="F26" s="36"/>
      <c r="G26" s="36"/>
      <c r="H26" s="36"/>
    </row>
    <row r="27" spans="1:8" x14ac:dyDescent="0.25">
      <c r="A27" s="36"/>
      <c r="B27" s="36"/>
      <c r="C27" s="36"/>
      <c r="D27" s="36"/>
      <c r="E27" s="36"/>
      <c r="F27" s="36"/>
      <c r="G27" s="36"/>
      <c r="H27" s="36"/>
    </row>
    <row r="28" spans="1:8" x14ac:dyDescent="0.25">
      <c r="A28" s="36" t="s">
        <v>69</v>
      </c>
      <c r="B28" s="36"/>
      <c r="C28" s="36"/>
      <c r="D28" s="36"/>
      <c r="E28" s="36"/>
      <c r="F28" s="36"/>
      <c r="G28" s="36"/>
      <c r="H28" s="36"/>
    </row>
    <row r="29" spans="1:8" x14ac:dyDescent="0.25">
      <c r="A29" s="36"/>
      <c r="B29" s="36"/>
      <c r="C29" s="36"/>
      <c r="D29" s="36"/>
      <c r="E29" s="36"/>
      <c r="F29" s="36"/>
      <c r="G29" s="36"/>
      <c r="H29" s="36"/>
    </row>
    <row r="34" ht="14.45" customHeight="1" x14ac:dyDescent="0.25"/>
  </sheetData>
  <mergeCells count="3">
    <mergeCell ref="A1:C1"/>
    <mergeCell ref="A26:H27"/>
    <mergeCell ref="A28:H29"/>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I24" sqref="I24"/>
    </sheetView>
  </sheetViews>
  <sheetFormatPr defaultRowHeight="15" x14ac:dyDescent="0.25"/>
  <cols>
    <col min="1" max="1" width="10.140625" bestFit="1" customWidth="1"/>
    <col min="2" max="2" width="8.5703125" bestFit="1" customWidth="1"/>
    <col min="3" max="3" width="9.42578125" customWidth="1"/>
    <col min="4" max="4" width="16.7109375" customWidth="1"/>
    <col min="5" max="5" width="24.85546875" customWidth="1"/>
    <col min="6" max="6" width="7" bestFit="1" customWidth="1"/>
    <col min="7" max="7" width="16.7109375" customWidth="1"/>
    <col min="8" max="8" width="31.42578125" bestFit="1" customWidth="1"/>
    <col min="9" max="9" width="37.140625" customWidth="1"/>
  </cols>
  <sheetData>
    <row r="1" spans="1:9" ht="15.75" thickBot="1" x14ac:dyDescent="0.3">
      <c r="A1" s="39" t="s">
        <v>63</v>
      </c>
      <c r="B1" s="39"/>
      <c r="C1" s="39"/>
      <c r="D1" s="39"/>
      <c r="E1" s="39"/>
      <c r="F1" s="39"/>
      <c r="G1" s="39"/>
      <c r="H1" s="39"/>
      <c r="I1" s="39"/>
    </row>
    <row r="2" spans="1:9" x14ac:dyDescent="0.25">
      <c r="C2" s="41" t="s">
        <v>43</v>
      </c>
      <c r="D2" s="42"/>
      <c r="E2" s="43"/>
      <c r="F2" s="44" t="s">
        <v>44</v>
      </c>
      <c r="G2" s="45"/>
      <c r="H2" s="45"/>
    </row>
    <row r="3" spans="1:9" ht="45" x14ac:dyDescent="0.25">
      <c r="A3" s="13" t="s">
        <v>11</v>
      </c>
      <c r="B3" s="13" t="s">
        <v>12</v>
      </c>
      <c r="C3" s="31" t="s">
        <v>13</v>
      </c>
      <c r="D3" s="32" t="s">
        <v>42</v>
      </c>
      <c r="E3" s="32" t="s">
        <v>47</v>
      </c>
      <c r="F3" s="16" t="s">
        <v>13</v>
      </c>
      <c r="G3" s="17" t="s">
        <v>42</v>
      </c>
      <c r="H3" s="17" t="s">
        <v>48</v>
      </c>
      <c r="I3" s="13" t="s">
        <v>38</v>
      </c>
    </row>
    <row r="4" spans="1:9" x14ac:dyDescent="0.25">
      <c r="A4" s="24">
        <v>2000</v>
      </c>
      <c r="B4" s="24">
        <v>1.53</v>
      </c>
      <c r="C4" s="27">
        <v>122</v>
      </c>
      <c r="D4" s="27">
        <f t="shared" ref="D4:D24" si="0">C4*B4</f>
        <v>186.66</v>
      </c>
      <c r="E4" s="27">
        <v>186.66</v>
      </c>
      <c r="F4" s="27" t="s">
        <v>52</v>
      </c>
      <c r="G4" s="27" t="s">
        <v>52</v>
      </c>
      <c r="H4" s="27" t="s">
        <v>52</v>
      </c>
      <c r="I4" s="24"/>
    </row>
    <row r="5" spans="1:9" x14ac:dyDescent="0.25">
      <c r="A5" s="25">
        <v>2001</v>
      </c>
      <c r="B5" s="25">
        <v>1.47</v>
      </c>
      <c r="C5" s="28">
        <v>95</v>
      </c>
      <c r="D5" s="28">
        <f t="shared" si="0"/>
        <v>139.65</v>
      </c>
      <c r="E5" s="28">
        <v>139.65</v>
      </c>
      <c r="F5" s="28" t="s">
        <v>52</v>
      </c>
      <c r="G5" s="28" t="s">
        <v>52</v>
      </c>
      <c r="H5" s="28" t="s">
        <v>52</v>
      </c>
      <c r="I5" s="25"/>
    </row>
    <row r="6" spans="1:9" x14ac:dyDescent="0.25">
      <c r="A6" s="26">
        <v>2002</v>
      </c>
      <c r="B6" s="26">
        <v>1.46</v>
      </c>
      <c r="C6" s="27">
        <v>62</v>
      </c>
      <c r="D6" s="27">
        <f t="shared" si="0"/>
        <v>90.52</v>
      </c>
      <c r="E6" s="27">
        <v>90.52</v>
      </c>
      <c r="F6" s="27" t="s">
        <v>52</v>
      </c>
      <c r="G6" s="27" t="s">
        <v>52</v>
      </c>
      <c r="H6" s="27" t="s">
        <v>52</v>
      </c>
      <c r="I6" s="26"/>
    </row>
    <row r="7" spans="1:9" x14ac:dyDescent="0.25">
      <c r="A7" s="25">
        <v>2003</v>
      </c>
      <c r="B7" s="25">
        <v>1.42</v>
      </c>
      <c r="C7" s="28">
        <v>71</v>
      </c>
      <c r="D7" s="28">
        <f t="shared" si="0"/>
        <v>100.82</v>
      </c>
      <c r="E7" s="28">
        <v>100.82</v>
      </c>
      <c r="F7" s="28" t="s">
        <v>52</v>
      </c>
      <c r="G7" s="28" t="s">
        <v>52</v>
      </c>
      <c r="H7" s="28" t="s">
        <v>52</v>
      </c>
      <c r="I7" s="25"/>
    </row>
    <row r="8" spans="1:9" x14ac:dyDescent="0.25">
      <c r="A8" s="26">
        <v>2004</v>
      </c>
      <c r="B8" s="26">
        <v>1.22</v>
      </c>
      <c r="C8" s="27">
        <v>54</v>
      </c>
      <c r="D8" s="27">
        <f t="shared" si="0"/>
        <v>65.88</v>
      </c>
      <c r="E8" s="27">
        <v>65.88</v>
      </c>
      <c r="F8" s="27">
        <v>7</v>
      </c>
      <c r="G8" s="27">
        <f t="shared" ref="G8:G24" si="1">F8*B8</f>
        <v>8.5399999999999991</v>
      </c>
      <c r="H8" s="27">
        <v>8.5399999999999991</v>
      </c>
      <c r="I8" s="26"/>
    </row>
    <row r="9" spans="1:9" x14ac:dyDescent="0.25">
      <c r="A9" s="25">
        <v>2005</v>
      </c>
      <c r="B9" s="25">
        <v>1.22</v>
      </c>
      <c r="C9" s="28">
        <v>111</v>
      </c>
      <c r="D9" s="28">
        <f t="shared" si="0"/>
        <v>135.41999999999999</v>
      </c>
      <c r="E9" s="28">
        <v>135.41999999999999</v>
      </c>
      <c r="F9" s="28">
        <v>29</v>
      </c>
      <c r="G9" s="28">
        <f t="shared" si="1"/>
        <v>35.380000000000003</v>
      </c>
      <c r="H9" s="28">
        <v>35.380000000000003</v>
      </c>
      <c r="I9" s="25"/>
    </row>
    <row r="10" spans="1:9" x14ac:dyDescent="0.25">
      <c r="A10" s="26">
        <v>2006</v>
      </c>
      <c r="B10" s="26">
        <v>1.22</v>
      </c>
      <c r="C10" s="27">
        <v>46</v>
      </c>
      <c r="D10" s="27">
        <f t="shared" si="0"/>
        <v>56.12</v>
      </c>
      <c r="E10" s="27">
        <v>56.12</v>
      </c>
      <c r="F10" s="27">
        <v>31</v>
      </c>
      <c r="G10" s="27">
        <f t="shared" si="1"/>
        <v>37.82</v>
      </c>
      <c r="H10" s="27">
        <v>37.82</v>
      </c>
      <c r="I10" s="26"/>
    </row>
    <row r="11" spans="1:9" x14ac:dyDescent="0.25">
      <c r="A11" s="25">
        <v>2007</v>
      </c>
      <c r="B11" s="25">
        <v>1.22</v>
      </c>
      <c r="C11" s="28">
        <v>66</v>
      </c>
      <c r="D11" s="28">
        <f t="shared" si="0"/>
        <v>80.52</v>
      </c>
      <c r="E11" s="28">
        <v>80.52</v>
      </c>
      <c r="F11" s="28">
        <v>141</v>
      </c>
      <c r="G11" s="28">
        <f t="shared" si="1"/>
        <v>172.02</v>
      </c>
      <c r="H11" s="28">
        <v>172.02</v>
      </c>
      <c r="I11" s="25"/>
    </row>
    <row r="12" spans="1:9" x14ac:dyDescent="0.25">
      <c r="A12" s="26">
        <v>2008</v>
      </c>
      <c r="B12" s="26">
        <v>1.22</v>
      </c>
      <c r="C12" s="27">
        <v>63.5</v>
      </c>
      <c r="D12" s="27">
        <f t="shared" si="0"/>
        <v>77.47</v>
      </c>
      <c r="E12" s="27">
        <v>77.47</v>
      </c>
      <c r="F12" s="27">
        <v>12</v>
      </c>
      <c r="G12" s="27">
        <f t="shared" si="1"/>
        <v>14.64</v>
      </c>
      <c r="H12" s="27">
        <v>14.64</v>
      </c>
      <c r="I12" s="26"/>
    </row>
    <row r="13" spans="1:9" x14ac:dyDescent="0.25">
      <c r="A13" s="25">
        <v>2009</v>
      </c>
      <c r="B13" s="25">
        <v>1.02</v>
      </c>
      <c r="C13" s="28">
        <v>108</v>
      </c>
      <c r="D13" s="28">
        <f t="shared" si="0"/>
        <v>110.16</v>
      </c>
      <c r="E13" s="28">
        <v>110.16</v>
      </c>
      <c r="F13" s="28">
        <v>12</v>
      </c>
      <c r="G13" s="28">
        <f t="shared" si="1"/>
        <v>12.24</v>
      </c>
      <c r="H13" s="28">
        <v>12.24</v>
      </c>
      <c r="I13" s="25"/>
    </row>
    <row r="14" spans="1:9" x14ac:dyDescent="0.25">
      <c r="A14" s="26">
        <v>2010</v>
      </c>
      <c r="B14" s="26">
        <v>1.02</v>
      </c>
      <c r="C14" s="27">
        <v>48</v>
      </c>
      <c r="D14" s="27">
        <f t="shared" si="0"/>
        <v>48.96</v>
      </c>
      <c r="E14" s="27">
        <v>48.96</v>
      </c>
      <c r="F14" s="27">
        <v>21</v>
      </c>
      <c r="G14" s="27">
        <f t="shared" si="1"/>
        <v>21.42</v>
      </c>
      <c r="H14" s="27">
        <v>21.42</v>
      </c>
      <c r="I14" s="26"/>
    </row>
    <row r="15" spans="1:9" x14ac:dyDescent="0.25">
      <c r="A15" s="25">
        <v>2011</v>
      </c>
      <c r="B15" s="25">
        <v>1.02</v>
      </c>
      <c r="C15" s="28">
        <v>39</v>
      </c>
      <c r="D15" s="28">
        <f t="shared" si="0"/>
        <v>39.78</v>
      </c>
      <c r="E15" s="28">
        <v>39.78</v>
      </c>
      <c r="F15" s="28">
        <v>2</v>
      </c>
      <c r="G15" s="28">
        <f t="shared" si="1"/>
        <v>2.04</v>
      </c>
      <c r="H15" s="28">
        <v>2.04</v>
      </c>
      <c r="I15" s="25"/>
    </row>
    <row r="16" spans="1:9" x14ac:dyDescent="0.25">
      <c r="A16" s="26">
        <v>2012</v>
      </c>
      <c r="B16" s="26">
        <v>1.02</v>
      </c>
      <c r="C16" s="27">
        <v>49</v>
      </c>
      <c r="D16" s="27">
        <f t="shared" si="0"/>
        <v>49.980000000000004</v>
      </c>
      <c r="E16" s="27">
        <v>49.980000000000004</v>
      </c>
      <c r="F16" s="27">
        <v>16</v>
      </c>
      <c r="G16" s="27">
        <f t="shared" si="1"/>
        <v>16.32</v>
      </c>
      <c r="H16" s="27">
        <v>16.32</v>
      </c>
      <c r="I16" s="26"/>
    </row>
    <row r="17" spans="1:9" ht="45" x14ac:dyDescent="0.25">
      <c r="A17" s="25">
        <v>2013</v>
      </c>
      <c r="B17" s="25">
        <v>1.02</v>
      </c>
      <c r="C17" s="28">
        <v>1693</v>
      </c>
      <c r="D17" s="28">
        <f t="shared" si="0"/>
        <v>1726.8600000000001</v>
      </c>
      <c r="E17" s="28">
        <f>(C17-1300)*B17</f>
        <v>400.86</v>
      </c>
      <c r="F17" s="28">
        <v>3367</v>
      </c>
      <c r="G17" s="28">
        <f t="shared" si="1"/>
        <v>3434.34</v>
      </c>
      <c r="H17" s="28">
        <f>(F17-2750)*B17</f>
        <v>629.34</v>
      </c>
      <c r="I17" s="29" t="s">
        <v>50</v>
      </c>
    </row>
    <row r="18" spans="1:9" x14ac:dyDescent="0.25">
      <c r="A18" s="26">
        <v>2014</v>
      </c>
      <c r="B18" s="26">
        <v>1.02</v>
      </c>
      <c r="C18" s="27">
        <v>68</v>
      </c>
      <c r="D18" s="27">
        <f t="shared" si="0"/>
        <v>69.36</v>
      </c>
      <c r="E18" s="27">
        <v>69.36</v>
      </c>
      <c r="F18" s="27">
        <v>17</v>
      </c>
      <c r="G18" s="27">
        <f t="shared" si="1"/>
        <v>17.34</v>
      </c>
      <c r="H18" s="27">
        <v>17.34</v>
      </c>
      <c r="I18" s="30"/>
    </row>
    <row r="19" spans="1:9" ht="30" x14ac:dyDescent="0.25">
      <c r="A19" s="25">
        <v>2015</v>
      </c>
      <c r="B19" s="25">
        <v>1.02</v>
      </c>
      <c r="C19" s="28">
        <v>216</v>
      </c>
      <c r="D19" s="28">
        <f t="shared" si="0"/>
        <v>220.32</v>
      </c>
      <c r="E19" s="28">
        <v>220.32</v>
      </c>
      <c r="F19" s="28">
        <v>4326</v>
      </c>
      <c r="G19" s="28">
        <f t="shared" si="1"/>
        <v>4412.5200000000004</v>
      </c>
      <c r="H19" s="28">
        <f>(F19-3400)*B19</f>
        <v>944.52</v>
      </c>
      <c r="I19" s="29" t="s">
        <v>51</v>
      </c>
    </row>
    <row r="20" spans="1:9" x14ac:dyDescent="0.25">
      <c r="A20" s="26">
        <v>2016</v>
      </c>
      <c r="B20" s="26">
        <v>1.02</v>
      </c>
      <c r="C20" s="27">
        <v>226</v>
      </c>
      <c r="D20" s="27">
        <f t="shared" si="0"/>
        <v>230.52</v>
      </c>
      <c r="E20" s="27">
        <v>230.52</v>
      </c>
      <c r="F20" s="27">
        <v>1</v>
      </c>
      <c r="G20" s="27">
        <f t="shared" si="1"/>
        <v>1.02</v>
      </c>
      <c r="H20" s="27">
        <v>1.02</v>
      </c>
      <c r="I20" s="30"/>
    </row>
    <row r="21" spans="1:9" ht="30" x14ac:dyDescent="0.25">
      <c r="A21" s="25">
        <v>2017</v>
      </c>
      <c r="B21" s="25">
        <v>1.02</v>
      </c>
      <c r="C21" s="28">
        <v>3105</v>
      </c>
      <c r="D21" s="28">
        <f t="shared" si="0"/>
        <v>3167.1</v>
      </c>
      <c r="E21" s="28">
        <f>(C21-2800)*B21</f>
        <v>311.10000000000002</v>
      </c>
      <c r="F21" s="28">
        <v>3</v>
      </c>
      <c r="G21" s="28">
        <f t="shared" si="1"/>
        <v>3.06</v>
      </c>
      <c r="H21" s="28">
        <v>3.06</v>
      </c>
      <c r="I21" s="29" t="s">
        <v>49</v>
      </c>
    </row>
    <row r="22" spans="1:9" x14ac:dyDescent="0.25">
      <c r="A22" s="26">
        <v>2018</v>
      </c>
      <c r="B22" s="26">
        <v>1.02</v>
      </c>
      <c r="C22" s="27">
        <v>88</v>
      </c>
      <c r="D22" s="27">
        <f t="shared" si="0"/>
        <v>89.76</v>
      </c>
      <c r="E22" s="27">
        <v>89.76</v>
      </c>
      <c r="F22" s="27">
        <v>2</v>
      </c>
      <c r="G22" s="27">
        <f t="shared" si="1"/>
        <v>2.04</v>
      </c>
      <c r="H22" s="27">
        <v>2.04</v>
      </c>
      <c r="I22" s="26"/>
    </row>
    <row r="23" spans="1:9" x14ac:dyDescent="0.25">
      <c r="A23" s="25">
        <v>2019</v>
      </c>
      <c r="B23" s="25">
        <v>1.02</v>
      </c>
      <c r="C23" s="28">
        <v>109</v>
      </c>
      <c r="D23" s="28">
        <f t="shared" si="0"/>
        <v>111.18</v>
      </c>
      <c r="E23" s="28">
        <v>111.18</v>
      </c>
      <c r="F23" s="28">
        <v>2</v>
      </c>
      <c r="G23" s="28">
        <f t="shared" si="1"/>
        <v>2.04</v>
      </c>
      <c r="H23" s="28">
        <v>2.04</v>
      </c>
      <c r="I23" s="25"/>
    </row>
    <row r="24" spans="1:9" x14ac:dyDescent="0.25">
      <c r="A24" s="26">
        <v>2020</v>
      </c>
      <c r="B24" s="26">
        <v>1</v>
      </c>
      <c r="C24" s="27">
        <v>42.4</v>
      </c>
      <c r="D24" s="27">
        <f t="shared" si="0"/>
        <v>42.4</v>
      </c>
      <c r="E24" s="27">
        <v>42</v>
      </c>
      <c r="F24" s="27">
        <v>4</v>
      </c>
      <c r="G24" s="27">
        <f t="shared" si="1"/>
        <v>4</v>
      </c>
      <c r="H24" s="27">
        <v>4</v>
      </c>
      <c r="I24" s="26"/>
    </row>
    <row r="26" spans="1:9" x14ac:dyDescent="0.25">
      <c r="A26" s="1" t="s">
        <v>41</v>
      </c>
    </row>
    <row r="27" spans="1:9" x14ac:dyDescent="0.25">
      <c r="A27" s="40" t="s">
        <v>70</v>
      </c>
      <c r="B27" s="40"/>
      <c r="C27" s="40"/>
      <c r="D27" s="40"/>
      <c r="E27" s="40"/>
      <c r="F27" s="40"/>
      <c r="G27" s="40"/>
      <c r="H27" s="40"/>
      <c r="I27" s="40"/>
    </row>
    <row r="28" spans="1:9" x14ac:dyDescent="0.25">
      <c r="A28" s="40"/>
      <c r="B28" s="40"/>
      <c r="C28" s="40"/>
      <c r="D28" s="40"/>
      <c r="E28" s="40"/>
      <c r="F28" s="40"/>
      <c r="G28" s="40"/>
      <c r="H28" s="40"/>
      <c r="I28" s="40"/>
    </row>
    <row r="29" spans="1:9" x14ac:dyDescent="0.25">
      <c r="A29" s="40" t="s">
        <v>71</v>
      </c>
      <c r="B29" s="40"/>
      <c r="C29" s="40"/>
      <c r="D29" s="40"/>
      <c r="E29" s="40"/>
      <c r="F29" s="40"/>
      <c r="G29" s="40"/>
      <c r="H29" s="40"/>
      <c r="I29" s="40"/>
    </row>
    <row r="30" spans="1:9" ht="15" customHeight="1" x14ac:dyDescent="0.25">
      <c r="A30" s="40"/>
      <c r="B30" s="40"/>
      <c r="C30" s="40"/>
      <c r="D30" s="40"/>
      <c r="E30" s="40"/>
      <c r="F30" s="40"/>
      <c r="G30" s="40"/>
      <c r="H30" s="40"/>
      <c r="I30" s="40"/>
    </row>
    <row r="31" spans="1:9" ht="15" customHeight="1" x14ac:dyDescent="0.25">
      <c r="A31" s="40" t="s">
        <v>72</v>
      </c>
      <c r="B31" s="40"/>
      <c r="C31" s="40"/>
      <c r="D31" s="40"/>
      <c r="E31" s="40"/>
      <c r="F31" s="40"/>
      <c r="G31" s="40"/>
      <c r="H31" s="40"/>
      <c r="I31" s="40"/>
    </row>
    <row r="32" spans="1:9" ht="15" customHeight="1" x14ac:dyDescent="0.25">
      <c r="A32" s="40" t="s">
        <v>53</v>
      </c>
      <c r="B32" s="40"/>
      <c r="C32" s="40"/>
      <c r="D32" s="40"/>
      <c r="E32" s="40"/>
      <c r="F32" s="40"/>
      <c r="G32" s="40"/>
      <c r="H32" s="40"/>
      <c r="I32" s="40"/>
    </row>
    <row r="33" spans="1:9" x14ac:dyDescent="0.25">
      <c r="A33" s="36" t="s">
        <v>54</v>
      </c>
      <c r="B33" s="36"/>
      <c r="C33" s="36"/>
      <c r="D33" s="36"/>
      <c r="E33" s="36"/>
      <c r="F33" s="36"/>
      <c r="G33" s="36"/>
      <c r="H33" s="36"/>
      <c r="I33" s="36"/>
    </row>
    <row r="34" spans="1:9" x14ac:dyDescent="0.25">
      <c r="A34" s="36"/>
      <c r="B34" s="36"/>
      <c r="C34" s="36"/>
      <c r="D34" s="36"/>
      <c r="E34" s="36"/>
      <c r="F34" s="36"/>
      <c r="G34" s="36"/>
      <c r="H34" s="36"/>
      <c r="I34" s="36"/>
    </row>
  </sheetData>
  <mergeCells count="8">
    <mergeCell ref="A1:I1"/>
    <mergeCell ref="A31:I31"/>
    <mergeCell ref="A32:I32"/>
    <mergeCell ref="A33:I34"/>
    <mergeCell ref="A27:I28"/>
    <mergeCell ref="C2:E2"/>
    <mergeCell ref="F2:H2"/>
    <mergeCell ref="A29:I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C23" sqref="C23"/>
    </sheetView>
  </sheetViews>
  <sheetFormatPr defaultRowHeight="15" x14ac:dyDescent="0.25"/>
  <cols>
    <col min="1" max="1" width="10.140625" bestFit="1" customWidth="1"/>
    <col min="2" max="2" width="33.28515625" bestFit="1" customWidth="1"/>
  </cols>
  <sheetData>
    <row r="1" spans="1:2" ht="15.75" thickBot="1" x14ac:dyDescent="0.3">
      <c r="A1" s="35" t="s">
        <v>64</v>
      </c>
      <c r="B1" s="35"/>
    </row>
    <row r="2" spans="1:2" x14ac:dyDescent="0.25">
      <c r="A2" s="19" t="s">
        <v>11</v>
      </c>
      <c r="B2" s="19" t="s">
        <v>15</v>
      </c>
    </row>
    <row r="3" spans="1:2" x14ac:dyDescent="0.25">
      <c r="A3" s="24">
        <v>2000</v>
      </c>
      <c r="B3" s="22">
        <v>20337</v>
      </c>
    </row>
    <row r="4" spans="1:2" x14ac:dyDescent="0.25">
      <c r="A4" s="25">
        <v>2001</v>
      </c>
      <c r="B4" s="23">
        <v>17560</v>
      </c>
    </row>
    <row r="5" spans="1:2" x14ac:dyDescent="0.25">
      <c r="A5" s="26">
        <v>2002</v>
      </c>
      <c r="B5" s="22">
        <v>17668</v>
      </c>
    </row>
    <row r="6" spans="1:2" x14ac:dyDescent="0.25">
      <c r="A6" s="25">
        <v>2003</v>
      </c>
      <c r="B6" s="23">
        <v>18880</v>
      </c>
    </row>
    <row r="7" spans="1:2" x14ac:dyDescent="0.25">
      <c r="A7" s="26">
        <v>2004</v>
      </c>
      <c r="B7" s="22">
        <v>21000</v>
      </c>
    </row>
    <row r="8" spans="1:2" x14ac:dyDescent="0.25">
      <c r="A8" s="25">
        <v>2005</v>
      </c>
      <c r="B8" s="23">
        <v>21000</v>
      </c>
    </row>
    <row r="9" spans="1:2" x14ac:dyDescent="0.25">
      <c r="A9" s="26">
        <v>2006</v>
      </c>
      <c r="B9" s="22">
        <v>23000</v>
      </c>
    </row>
    <row r="10" spans="1:2" x14ac:dyDescent="0.25">
      <c r="A10" s="25">
        <v>2007</v>
      </c>
      <c r="B10" s="23">
        <v>22000</v>
      </c>
    </row>
    <row r="11" spans="1:2" x14ac:dyDescent="0.25">
      <c r="A11" s="26">
        <v>2008</v>
      </c>
      <c r="B11" s="22">
        <v>20000</v>
      </c>
    </row>
    <row r="12" spans="1:2" x14ac:dyDescent="0.25">
      <c r="A12" s="25">
        <v>2009</v>
      </c>
      <c r="B12" s="23">
        <v>20197</v>
      </c>
    </row>
    <row r="13" spans="1:2" x14ac:dyDescent="0.25">
      <c r="A13" s="26">
        <v>2010</v>
      </c>
      <c r="B13" s="22">
        <v>21265</v>
      </c>
    </row>
    <row r="14" spans="1:2" x14ac:dyDescent="0.25">
      <c r="A14" s="25">
        <v>2011</v>
      </c>
      <c r="B14" s="23">
        <v>19512</v>
      </c>
    </row>
    <row r="15" spans="1:2" x14ac:dyDescent="0.25">
      <c r="A15" s="26">
        <v>2012</v>
      </c>
      <c r="B15" s="22">
        <v>20067</v>
      </c>
    </row>
    <row r="16" spans="1:2" x14ac:dyDescent="0.25">
      <c r="A16" s="25">
        <v>2013</v>
      </c>
      <c r="B16" s="23">
        <v>18318</v>
      </c>
    </row>
    <row r="17" spans="1:2" x14ac:dyDescent="0.25">
      <c r="A17" s="26">
        <v>2014</v>
      </c>
      <c r="B17" s="22">
        <v>15817</v>
      </c>
    </row>
    <row r="18" spans="1:2" x14ac:dyDescent="0.25">
      <c r="A18" s="25">
        <v>2015</v>
      </c>
      <c r="B18" s="23">
        <v>15722</v>
      </c>
    </row>
    <row r="19" spans="1:2" x14ac:dyDescent="0.25">
      <c r="A19" s="26">
        <v>2016</v>
      </c>
      <c r="B19" s="22">
        <v>13755</v>
      </c>
    </row>
    <row r="20" spans="1:2" x14ac:dyDescent="0.25">
      <c r="A20" s="25">
        <v>2017</v>
      </c>
      <c r="B20" s="23">
        <v>11885</v>
      </c>
    </row>
    <row r="21" spans="1:2" x14ac:dyDescent="0.25">
      <c r="A21" s="26">
        <v>2018</v>
      </c>
      <c r="B21" s="22">
        <v>10733</v>
      </c>
    </row>
    <row r="22" spans="1:2" x14ac:dyDescent="0.25">
      <c r="A22" s="25">
        <v>2019</v>
      </c>
      <c r="B22" s="23">
        <v>10320</v>
      </c>
    </row>
    <row r="23" spans="1:2" x14ac:dyDescent="0.25">
      <c r="A23" s="26">
        <v>2020</v>
      </c>
      <c r="B23" s="22">
        <v>8544</v>
      </c>
    </row>
    <row r="25" spans="1:2" x14ac:dyDescent="0.25">
      <c r="A25" s="1" t="s">
        <v>41</v>
      </c>
    </row>
    <row r="26" spans="1:2" x14ac:dyDescent="0.25">
      <c r="A26" t="s">
        <v>16</v>
      </c>
    </row>
    <row r="27" spans="1:2" x14ac:dyDescent="0.25">
      <c r="A27" t="s">
        <v>20</v>
      </c>
    </row>
    <row r="28" spans="1:2" x14ac:dyDescent="0.25">
      <c r="A28" t="s">
        <v>21</v>
      </c>
    </row>
    <row r="29" spans="1:2" x14ac:dyDescent="0.25">
      <c r="A29" t="s">
        <v>22</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election sqref="A1:G1"/>
    </sheetView>
  </sheetViews>
  <sheetFormatPr defaultRowHeight="15" x14ac:dyDescent="0.25"/>
  <cols>
    <col min="1" max="1" width="10.140625" bestFit="1" customWidth="1"/>
    <col min="2" max="2" width="8.5703125" bestFit="1" customWidth="1"/>
    <col min="3" max="3" width="20.42578125" bestFit="1" customWidth="1"/>
    <col min="4" max="4" width="9.7109375" bestFit="1" customWidth="1"/>
    <col min="5" max="5" width="13.7109375" bestFit="1" customWidth="1"/>
    <col min="6" max="6" width="9.5703125" bestFit="1" customWidth="1"/>
    <col min="7" max="7" width="28.7109375" bestFit="1" customWidth="1"/>
  </cols>
  <sheetData>
    <row r="1" spans="1:17" ht="15.75" thickBot="1" x14ac:dyDescent="0.3">
      <c r="A1" s="46" t="s">
        <v>65</v>
      </c>
      <c r="B1" s="46"/>
      <c r="C1" s="46"/>
      <c r="D1" s="46"/>
      <c r="E1" s="46"/>
      <c r="F1" s="46"/>
      <c r="G1" s="46"/>
    </row>
    <row r="2" spans="1:17" x14ac:dyDescent="0.25">
      <c r="C2" s="48" t="s">
        <v>14</v>
      </c>
      <c r="D2" s="49"/>
      <c r="E2" s="49"/>
      <c r="F2" s="49"/>
      <c r="G2" s="50"/>
    </row>
    <row r="3" spans="1:17" x14ac:dyDescent="0.25">
      <c r="A3" s="12" t="s">
        <v>11</v>
      </c>
      <c r="B3" s="12" t="s">
        <v>12</v>
      </c>
      <c r="C3" s="33" t="s">
        <v>8</v>
      </c>
      <c r="D3" s="33" t="s">
        <v>9</v>
      </c>
      <c r="E3" s="33" t="s">
        <v>10</v>
      </c>
      <c r="F3" s="12" t="s">
        <v>13</v>
      </c>
      <c r="G3" s="12" t="s">
        <v>42</v>
      </c>
    </row>
    <row r="4" spans="1:17" s="2" customFormat="1" x14ac:dyDescent="0.25">
      <c r="A4" s="24">
        <v>2000</v>
      </c>
      <c r="B4" s="8">
        <v>1.53</v>
      </c>
      <c r="C4" s="27">
        <v>1335.5</v>
      </c>
      <c r="D4" s="22"/>
      <c r="E4" s="27">
        <v>145.80000000000001</v>
      </c>
      <c r="F4" s="22">
        <f t="shared" ref="F4:F23" si="0">SUM(C4:E4)</f>
        <v>1481.3</v>
      </c>
      <c r="G4" s="27">
        <f t="shared" ref="G4:G23" si="1">F4*B4</f>
        <v>2266.3890000000001</v>
      </c>
      <c r="I4" s="7"/>
      <c r="J4" s="7"/>
      <c r="K4" s="7"/>
      <c r="L4" s="7"/>
      <c r="M4" s="7"/>
      <c r="N4" s="7"/>
      <c r="O4" s="7"/>
      <c r="P4" s="7"/>
      <c r="Q4" s="7"/>
    </row>
    <row r="5" spans="1:17" s="2" customFormat="1" x14ac:dyDescent="0.25">
      <c r="A5" s="25">
        <v>2001</v>
      </c>
      <c r="B5" s="9">
        <v>1.47</v>
      </c>
      <c r="C5" s="28">
        <v>1329.1</v>
      </c>
      <c r="D5" s="23"/>
      <c r="E5" s="28">
        <v>413.5</v>
      </c>
      <c r="F5" s="23">
        <f t="shared" si="0"/>
        <v>1742.6</v>
      </c>
      <c r="G5" s="28">
        <f t="shared" si="1"/>
        <v>2561.6219999999998</v>
      </c>
      <c r="I5" s="7"/>
      <c r="J5" s="7"/>
      <c r="K5" s="7"/>
      <c r="L5" s="7"/>
      <c r="M5" s="7"/>
      <c r="N5" s="7"/>
      <c r="O5" s="7"/>
      <c r="P5" s="7"/>
      <c r="Q5" s="7"/>
    </row>
    <row r="6" spans="1:17" s="2" customFormat="1" x14ac:dyDescent="0.25">
      <c r="A6" s="26">
        <v>2002</v>
      </c>
      <c r="B6" s="6">
        <v>1.46</v>
      </c>
      <c r="C6" s="27">
        <v>501.3</v>
      </c>
      <c r="D6" s="22"/>
      <c r="E6" s="27">
        <v>126.1</v>
      </c>
      <c r="F6" s="22">
        <f t="shared" si="0"/>
        <v>627.4</v>
      </c>
      <c r="G6" s="27">
        <f t="shared" si="1"/>
        <v>916.00399999999991</v>
      </c>
      <c r="I6" s="7"/>
      <c r="J6" s="7"/>
      <c r="K6" s="7"/>
      <c r="L6" s="7"/>
      <c r="M6" s="7"/>
      <c r="N6" s="7"/>
      <c r="O6" s="7"/>
      <c r="P6" s="7"/>
      <c r="Q6" s="7"/>
    </row>
    <row r="7" spans="1:17" s="2" customFormat="1" x14ac:dyDescent="0.25">
      <c r="A7" s="25">
        <v>2003</v>
      </c>
      <c r="B7" s="9">
        <v>1.42</v>
      </c>
      <c r="C7" s="28">
        <v>904</v>
      </c>
      <c r="D7" s="23"/>
      <c r="E7" s="28">
        <v>225</v>
      </c>
      <c r="F7" s="23">
        <f t="shared" si="0"/>
        <v>1129</v>
      </c>
      <c r="G7" s="28">
        <f t="shared" si="1"/>
        <v>1603.1799999999998</v>
      </c>
      <c r="I7" s="7"/>
      <c r="J7" s="7"/>
      <c r="K7" s="7"/>
      <c r="L7" s="7"/>
      <c r="M7" s="7"/>
      <c r="N7" s="7"/>
      <c r="O7" s="7"/>
      <c r="P7" s="7"/>
      <c r="Q7" s="7"/>
    </row>
    <row r="8" spans="1:17" s="2" customFormat="1" x14ac:dyDescent="0.25">
      <c r="A8" s="26">
        <v>2004</v>
      </c>
      <c r="B8" s="6">
        <v>1.22</v>
      </c>
      <c r="C8" s="27">
        <v>651</v>
      </c>
      <c r="D8" s="22">
        <v>51</v>
      </c>
      <c r="E8" s="27">
        <v>162</v>
      </c>
      <c r="F8" s="22">
        <f t="shared" si="0"/>
        <v>864</v>
      </c>
      <c r="G8" s="27">
        <f t="shared" si="1"/>
        <v>1054.08</v>
      </c>
      <c r="I8" s="7"/>
      <c r="J8" s="7"/>
      <c r="K8" s="7"/>
      <c r="L8" s="7"/>
      <c r="M8" s="7"/>
      <c r="N8" s="7"/>
      <c r="O8" s="7"/>
      <c r="P8" s="7"/>
      <c r="Q8" s="7"/>
    </row>
    <row r="9" spans="1:17" s="2" customFormat="1" x14ac:dyDescent="0.25">
      <c r="A9" s="25">
        <v>2005</v>
      </c>
      <c r="B9" s="9">
        <v>1.22</v>
      </c>
      <c r="C9" s="28">
        <v>834</v>
      </c>
      <c r="D9" s="23">
        <v>59</v>
      </c>
      <c r="E9" s="28">
        <v>242</v>
      </c>
      <c r="F9" s="23">
        <f t="shared" si="0"/>
        <v>1135</v>
      </c>
      <c r="G9" s="28">
        <f t="shared" si="1"/>
        <v>1384.7</v>
      </c>
      <c r="I9" s="7"/>
      <c r="J9" s="7"/>
      <c r="K9" s="7"/>
      <c r="L9" s="7"/>
      <c r="M9" s="7"/>
      <c r="N9" s="7"/>
      <c r="O9" s="7"/>
      <c r="P9" s="7"/>
      <c r="Q9" s="7"/>
    </row>
    <row r="10" spans="1:17" s="2" customFormat="1" x14ac:dyDescent="0.25">
      <c r="A10" s="26">
        <v>2006</v>
      </c>
      <c r="B10" s="6">
        <v>1.22</v>
      </c>
      <c r="C10" s="27">
        <v>418</v>
      </c>
      <c r="D10" s="22">
        <v>50</v>
      </c>
      <c r="E10" s="27">
        <v>175</v>
      </c>
      <c r="F10" s="22">
        <f t="shared" si="0"/>
        <v>643</v>
      </c>
      <c r="G10" s="27">
        <f t="shared" si="1"/>
        <v>784.46</v>
      </c>
      <c r="I10" s="7"/>
      <c r="J10" s="7"/>
      <c r="K10" s="7"/>
      <c r="L10" s="7"/>
      <c r="M10" s="7"/>
      <c r="N10" s="7"/>
      <c r="O10" s="7"/>
      <c r="P10" s="7"/>
      <c r="Q10" s="7"/>
    </row>
    <row r="11" spans="1:17" s="2" customFormat="1" x14ac:dyDescent="0.25">
      <c r="A11" s="25">
        <v>2007</v>
      </c>
      <c r="B11" s="9">
        <v>1.22</v>
      </c>
      <c r="C11" s="28">
        <v>718</v>
      </c>
      <c r="D11" s="23">
        <v>65</v>
      </c>
      <c r="E11" s="28">
        <v>263</v>
      </c>
      <c r="F11" s="23">
        <f t="shared" si="0"/>
        <v>1046</v>
      </c>
      <c r="G11" s="28">
        <f t="shared" si="1"/>
        <v>1276.1199999999999</v>
      </c>
    </row>
    <row r="12" spans="1:17" s="2" customFormat="1" x14ac:dyDescent="0.25">
      <c r="A12" s="26">
        <v>2008</v>
      </c>
      <c r="B12" s="6">
        <v>1.22</v>
      </c>
      <c r="C12" s="27">
        <v>1575</v>
      </c>
      <c r="D12" s="22">
        <v>76</v>
      </c>
      <c r="E12" s="27">
        <v>232</v>
      </c>
      <c r="F12" s="22">
        <f t="shared" si="0"/>
        <v>1883</v>
      </c>
      <c r="G12" s="27">
        <f t="shared" si="1"/>
        <v>2297.2599999999998</v>
      </c>
    </row>
    <row r="13" spans="1:17" s="2" customFormat="1" x14ac:dyDescent="0.25">
      <c r="A13" s="25">
        <v>2009</v>
      </c>
      <c r="B13" s="9">
        <v>1.02</v>
      </c>
      <c r="C13" s="28">
        <v>2374</v>
      </c>
      <c r="D13" s="23"/>
      <c r="E13" s="28">
        <v>441</v>
      </c>
      <c r="F13" s="23">
        <f t="shared" si="0"/>
        <v>2815</v>
      </c>
      <c r="G13" s="28">
        <f t="shared" si="1"/>
        <v>2871.3</v>
      </c>
    </row>
    <row r="14" spans="1:17" s="2" customFormat="1" x14ac:dyDescent="0.25">
      <c r="A14" s="26">
        <v>2010</v>
      </c>
      <c r="B14" s="6">
        <v>1.02</v>
      </c>
      <c r="C14" s="27">
        <v>1651</v>
      </c>
      <c r="D14" s="22">
        <v>96</v>
      </c>
      <c r="E14" s="27">
        <v>181</v>
      </c>
      <c r="F14" s="22">
        <f t="shared" si="0"/>
        <v>1928</v>
      </c>
      <c r="G14" s="27">
        <f t="shared" si="1"/>
        <v>1966.56</v>
      </c>
    </row>
    <row r="15" spans="1:17" s="2" customFormat="1" x14ac:dyDescent="0.25">
      <c r="A15" s="25">
        <v>2011</v>
      </c>
      <c r="B15" s="9">
        <v>1.02</v>
      </c>
      <c r="C15" s="28">
        <v>3431</v>
      </c>
      <c r="D15" s="23">
        <v>84</v>
      </c>
      <c r="E15" s="28">
        <v>340</v>
      </c>
      <c r="F15" s="23">
        <f t="shared" si="0"/>
        <v>3855</v>
      </c>
      <c r="G15" s="28">
        <f t="shared" si="1"/>
        <v>3932.1</v>
      </c>
    </row>
    <row r="16" spans="1:17" s="2" customFormat="1" x14ac:dyDescent="0.25">
      <c r="A16" s="26">
        <v>2012</v>
      </c>
      <c r="B16" s="6">
        <v>1.02</v>
      </c>
      <c r="C16" s="27">
        <v>732</v>
      </c>
      <c r="D16" s="22">
        <v>75</v>
      </c>
      <c r="E16" s="27">
        <v>192</v>
      </c>
      <c r="F16" s="22">
        <f t="shared" si="0"/>
        <v>999</v>
      </c>
      <c r="G16" s="27">
        <f t="shared" si="1"/>
        <v>1018.98</v>
      </c>
    </row>
    <row r="17" spans="1:9" s="2" customFormat="1" x14ac:dyDescent="0.25">
      <c r="A17" s="25">
        <v>2013</v>
      </c>
      <c r="B17" s="9">
        <v>1.02</v>
      </c>
      <c r="C17" s="28">
        <v>1362</v>
      </c>
      <c r="D17" s="23">
        <v>102</v>
      </c>
      <c r="E17" s="28">
        <v>320</v>
      </c>
      <c r="F17" s="23">
        <f t="shared" si="0"/>
        <v>1784</v>
      </c>
      <c r="G17" s="28">
        <f t="shared" si="1"/>
        <v>1819.68</v>
      </c>
    </row>
    <row r="18" spans="1:9" s="2" customFormat="1" x14ac:dyDescent="0.25">
      <c r="A18" s="26">
        <v>2014</v>
      </c>
      <c r="B18" s="6">
        <v>1.02</v>
      </c>
      <c r="C18" s="27">
        <v>489</v>
      </c>
      <c r="D18" s="22">
        <v>95</v>
      </c>
      <c r="E18" s="27">
        <v>62</v>
      </c>
      <c r="F18" s="22">
        <f t="shared" si="0"/>
        <v>646</v>
      </c>
      <c r="G18" s="27">
        <f t="shared" si="1"/>
        <v>658.92</v>
      </c>
    </row>
    <row r="19" spans="1:9" s="2" customFormat="1" x14ac:dyDescent="0.25">
      <c r="A19" s="25">
        <v>2015</v>
      </c>
      <c r="B19" s="9">
        <v>1.02</v>
      </c>
      <c r="C19" s="28">
        <v>2123</v>
      </c>
      <c r="D19" s="23">
        <v>114</v>
      </c>
      <c r="E19" s="28">
        <v>550</v>
      </c>
      <c r="F19" s="23">
        <f t="shared" si="0"/>
        <v>2787</v>
      </c>
      <c r="G19" s="28">
        <f t="shared" si="1"/>
        <v>2842.7400000000002</v>
      </c>
    </row>
    <row r="20" spans="1:9" s="2" customFormat="1" x14ac:dyDescent="0.25">
      <c r="A20" s="26">
        <v>2016</v>
      </c>
      <c r="B20" s="6">
        <v>1.02</v>
      </c>
      <c r="C20" s="27">
        <v>1067</v>
      </c>
      <c r="D20" s="22">
        <v>98</v>
      </c>
      <c r="E20" s="27">
        <v>59</v>
      </c>
      <c r="F20" s="22">
        <f t="shared" si="0"/>
        <v>1224</v>
      </c>
      <c r="G20" s="27">
        <f t="shared" si="1"/>
        <v>1248.48</v>
      </c>
    </row>
    <row r="21" spans="1:9" s="2" customFormat="1" x14ac:dyDescent="0.25">
      <c r="A21" s="25">
        <v>2017</v>
      </c>
      <c r="B21" s="9">
        <v>1.02</v>
      </c>
      <c r="C21" s="28">
        <v>1280</v>
      </c>
      <c r="D21" s="23">
        <v>104</v>
      </c>
      <c r="E21" s="28">
        <v>149</v>
      </c>
      <c r="F21" s="23">
        <f t="shared" si="0"/>
        <v>1533</v>
      </c>
      <c r="G21" s="28">
        <f t="shared" si="1"/>
        <v>1563.66</v>
      </c>
    </row>
    <row r="22" spans="1:9" s="2" customFormat="1" x14ac:dyDescent="0.25">
      <c r="A22" s="26">
        <v>2018</v>
      </c>
      <c r="B22" s="6">
        <v>1.02</v>
      </c>
      <c r="C22" s="27">
        <v>461</v>
      </c>
      <c r="D22" s="22">
        <v>81</v>
      </c>
      <c r="E22" s="27">
        <v>82</v>
      </c>
      <c r="F22" s="22">
        <f t="shared" si="0"/>
        <v>624</v>
      </c>
      <c r="G22" s="27">
        <f t="shared" si="1"/>
        <v>636.48</v>
      </c>
    </row>
    <row r="23" spans="1:9" s="2" customFormat="1" x14ac:dyDescent="0.25">
      <c r="A23" s="25">
        <v>2019</v>
      </c>
      <c r="B23" s="9">
        <v>1.02</v>
      </c>
      <c r="C23" s="28">
        <v>570</v>
      </c>
      <c r="D23" s="23">
        <v>108</v>
      </c>
      <c r="E23" s="28">
        <v>283</v>
      </c>
      <c r="F23" s="23">
        <f t="shared" si="0"/>
        <v>961</v>
      </c>
      <c r="G23" s="28">
        <f t="shared" si="1"/>
        <v>980.22</v>
      </c>
    </row>
    <row r="24" spans="1:9" x14ac:dyDescent="0.25">
      <c r="A24" s="26">
        <v>2020</v>
      </c>
      <c r="B24" s="20">
        <v>1</v>
      </c>
      <c r="C24" s="27">
        <v>636.1</v>
      </c>
      <c r="D24" s="34">
        <v>111.7</v>
      </c>
      <c r="E24" s="27">
        <v>66.7</v>
      </c>
      <c r="F24" s="34">
        <f t="shared" ref="F24" si="2">SUM(C24:E24)</f>
        <v>814.50000000000011</v>
      </c>
      <c r="G24" s="27">
        <f t="shared" ref="G24" si="3">F24*B24</f>
        <v>814.50000000000011</v>
      </c>
    </row>
    <row r="26" spans="1:9" x14ac:dyDescent="0.25">
      <c r="A26" s="1" t="s">
        <v>41</v>
      </c>
    </row>
    <row r="27" spans="1:9" ht="15" customHeight="1" x14ac:dyDescent="0.25">
      <c r="A27" s="47" t="s">
        <v>76</v>
      </c>
      <c r="B27" s="47"/>
      <c r="C27" s="47"/>
      <c r="D27" s="47"/>
      <c r="E27" s="47"/>
      <c r="F27" s="47"/>
      <c r="G27" s="47"/>
      <c r="H27" s="47"/>
      <c r="I27" s="47"/>
    </row>
    <row r="28" spans="1:9" x14ac:dyDescent="0.25">
      <c r="A28" s="47"/>
      <c r="B28" s="47"/>
      <c r="C28" s="47"/>
      <c r="D28" s="47"/>
      <c r="E28" s="47"/>
      <c r="F28" s="47"/>
      <c r="G28" s="47"/>
      <c r="H28" s="47"/>
      <c r="I28" s="47"/>
    </row>
    <row r="29" spans="1:9" x14ac:dyDescent="0.25">
      <c r="A29" s="47"/>
      <c r="B29" s="47"/>
      <c r="C29" s="47"/>
      <c r="D29" s="47"/>
      <c r="E29" s="47"/>
      <c r="F29" s="47"/>
      <c r="G29" s="47"/>
      <c r="H29" s="47"/>
      <c r="I29" s="47"/>
    </row>
    <row r="30" spans="1:9" x14ac:dyDescent="0.25">
      <c r="A30" s="40" t="s">
        <v>73</v>
      </c>
      <c r="B30" s="40"/>
      <c r="C30" s="40"/>
      <c r="D30" s="40"/>
      <c r="E30" s="40"/>
      <c r="F30" s="40"/>
      <c r="G30" s="40"/>
      <c r="H30" s="40"/>
      <c r="I30" s="40"/>
    </row>
    <row r="31" spans="1:9" x14ac:dyDescent="0.25">
      <c r="A31" s="40"/>
      <c r="B31" s="40"/>
      <c r="C31" s="40"/>
      <c r="D31" s="40"/>
      <c r="E31" s="40"/>
      <c r="F31" s="40"/>
      <c r="G31" s="40"/>
      <c r="H31" s="40"/>
      <c r="I31" s="40"/>
    </row>
    <row r="32" spans="1:9" x14ac:dyDescent="0.25">
      <c r="A32" s="40" t="s">
        <v>74</v>
      </c>
      <c r="B32" s="40"/>
      <c r="C32" s="40"/>
      <c r="D32" s="40"/>
      <c r="E32" s="40"/>
      <c r="F32" s="40"/>
      <c r="G32" s="40"/>
      <c r="H32" s="40"/>
      <c r="I32" s="40"/>
    </row>
    <row r="33" spans="1:9" x14ac:dyDescent="0.25">
      <c r="A33" s="40"/>
      <c r="B33" s="40"/>
      <c r="C33" s="40"/>
      <c r="D33" s="40"/>
      <c r="E33" s="40"/>
      <c r="F33" s="40"/>
      <c r="G33" s="40"/>
      <c r="H33" s="40"/>
      <c r="I33" s="40"/>
    </row>
    <row r="34" spans="1:9" x14ac:dyDescent="0.25">
      <c r="A34" s="40" t="s">
        <v>75</v>
      </c>
      <c r="B34" s="40"/>
      <c r="C34" s="40"/>
      <c r="D34" s="40"/>
      <c r="E34" s="40"/>
      <c r="F34" s="40"/>
      <c r="G34" s="40"/>
      <c r="H34" s="40"/>
      <c r="I34" s="40"/>
    </row>
    <row r="35" spans="1:9" x14ac:dyDescent="0.25">
      <c r="A35" s="40"/>
      <c r="B35" s="40"/>
      <c r="C35" s="40"/>
      <c r="D35" s="40"/>
      <c r="E35" s="40"/>
      <c r="F35" s="40"/>
      <c r="G35" s="40"/>
      <c r="H35" s="40"/>
      <c r="I35" s="40"/>
    </row>
    <row r="36" spans="1:9" x14ac:dyDescent="0.25">
      <c r="A36" s="40" t="s">
        <v>66</v>
      </c>
      <c r="B36" s="40"/>
      <c r="C36" s="40"/>
      <c r="D36" s="40"/>
      <c r="E36" s="40"/>
      <c r="F36" s="40"/>
      <c r="G36" s="40"/>
      <c r="H36" s="40"/>
      <c r="I36" s="40"/>
    </row>
  </sheetData>
  <mergeCells count="7">
    <mergeCell ref="A1:G1"/>
    <mergeCell ref="A27:I29"/>
    <mergeCell ref="A30:I31"/>
    <mergeCell ref="A36:I36"/>
    <mergeCell ref="A32:I33"/>
    <mergeCell ref="A34:I35"/>
    <mergeCell ref="C2:G2"/>
  </mergeCells>
  <pageMargins left="0.7" right="0.7" top="0.75" bottom="0.75" header="0.3" footer="0.3"/>
  <ignoredErrors>
    <ignoredError sqref="F4:F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Civil</vt:lpstr>
      <vt:lpstr>Civil Penalties &amp; Injunctive</vt:lpstr>
      <vt:lpstr>Criminal</vt:lpstr>
      <vt:lpstr>Criminal Fines &amp; Restitutions</vt:lpstr>
      <vt:lpstr>Inspections</vt:lpstr>
      <vt:lpstr>Superfund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Keene Kelderman</dc:creator>
  <cp:lastModifiedBy>Keene Kelderman</cp:lastModifiedBy>
  <dcterms:created xsi:type="dcterms:W3CDTF">2020-09-18T20:59:42Z</dcterms:created>
  <dcterms:modified xsi:type="dcterms:W3CDTF">2021-01-13T19:19:24Z</dcterms:modified>
</cp:coreProperties>
</file>